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usyoku\Desktop\令和３年度\"/>
    </mc:Choice>
  </mc:AlternateContent>
  <bookViews>
    <workbookView xWindow="0" yWindow="0" windowWidth="16815" windowHeight="7560"/>
  </bookViews>
  <sheets>
    <sheet name="7アレ (3)" sheetId="10" r:id="rId1"/>
  </sheets>
  <calcPr calcId="162913" refMode="R1C1"/>
</workbook>
</file>

<file path=xl/calcChain.xml><?xml version="1.0" encoding="utf-8"?>
<calcChain xmlns="http://schemas.openxmlformats.org/spreadsheetml/2006/main">
  <c r="Z41" i="10" l="1"/>
  <c r="AE41" i="10" s="1"/>
  <c r="AJ41" i="10" s="1"/>
  <c r="AO41" i="10" s="1"/>
  <c r="AY41" i="10" s="1"/>
  <c r="BD41" i="10" s="1"/>
  <c r="AA41" i="10"/>
  <c r="AF41" i="10" s="1"/>
  <c r="AK41" i="10" s="1"/>
  <c r="AP41" i="10" s="1"/>
  <c r="AZ41" i="10" s="1"/>
  <c r="BE41" i="10" s="1"/>
  <c r="AB41" i="10"/>
  <c r="AG41" i="10" s="1"/>
  <c r="AL41" i="10" s="1"/>
  <c r="AQ41" i="10" s="1"/>
  <c r="BA41" i="10" s="1"/>
  <c r="AC41" i="10"/>
  <c r="AH41" i="10" s="1"/>
  <c r="AM41" i="10" s="1"/>
  <c r="AR41" i="10" s="1"/>
  <c r="BB41" i="10" s="1"/>
  <c r="BG41" i="10" s="1"/>
  <c r="BC41" i="10"/>
  <c r="Z42" i="10"/>
  <c r="AE42" i="10" s="1"/>
  <c r="AJ42" i="10" s="1"/>
  <c r="AO42" i="10" s="1"/>
  <c r="AY42" i="10" s="1"/>
  <c r="AA42" i="10"/>
  <c r="AF42" i="10" s="1"/>
  <c r="AK42" i="10" s="1"/>
  <c r="AP42" i="10" s="1"/>
  <c r="AZ42" i="10" s="1"/>
  <c r="BE42" i="10" s="1"/>
  <c r="AB42" i="10"/>
  <c r="AC42" i="10"/>
  <c r="AH42" i="10" s="1"/>
  <c r="AM42" i="10" s="1"/>
  <c r="AR42" i="10" s="1"/>
  <c r="BB42" i="10" s="1"/>
  <c r="BG42" i="10" s="1"/>
  <c r="AG42" i="10"/>
  <c r="AL42" i="10" s="1"/>
  <c r="AQ42" i="10" s="1"/>
  <c r="BA42" i="10" s="1"/>
  <c r="BF42" i="10" s="1"/>
  <c r="BC42" i="10"/>
  <c r="Z43" i="10"/>
  <c r="AA43" i="10"/>
  <c r="AF43" i="10" s="1"/>
  <c r="AK43" i="10" s="1"/>
  <c r="AP43" i="10" s="1"/>
  <c r="AZ43" i="10" s="1"/>
  <c r="BE43" i="10" s="1"/>
  <c r="AB43" i="10"/>
  <c r="AG43" i="10" s="1"/>
  <c r="AL43" i="10" s="1"/>
  <c r="AQ43" i="10" s="1"/>
  <c r="BA43" i="10" s="1"/>
  <c r="AC43" i="10"/>
  <c r="AE43" i="10"/>
  <c r="AJ43" i="10" s="1"/>
  <c r="AO43" i="10" s="1"/>
  <c r="AY43" i="10" s="1"/>
  <c r="BD43" i="10" s="1"/>
  <c r="AH43" i="10"/>
  <c r="AM43" i="10" s="1"/>
  <c r="AR43" i="10" s="1"/>
  <c r="BB43" i="10" s="1"/>
  <c r="BG43" i="10" s="1"/>
  <c r="BC43" i="10"/>
  <c r="Z44" i="10"/>
  <c r="AA44" i="10"/>
  <c r="AB44" i="10"/>
  <c r="AC44" i="10"/>
  <c r="AE44" i="10"/>
  <c r="AJ44" i="10" s="1"/>
  <c r="AO44" i="10" s="1"/>
  <c r="AY44" i="10" s="1"/>
  <c r="AF44" i="10"/>
  <c r="AK44" i="10" s="1"/>
  <c r="AP44" i="10" s="1"/>
  <c r="AZ44" i="10" s="1"/>
  <c r="BE44" i="10" s="1"/>
  <c r="AG44" i="10"/>
  <c r="AL44" i="10" s="1"/>
  <c r="AQ44" i="10" s="1"/>
  <c r="BA44" i="10" s="1"/>
  <c r="BF44" i="10" s="1"/>
  <c r="AH44" i="10"/>
  <c r="AM44" i="10" s="1"/>
  <c r="AR44" i="10" s="1"/>
  <c r="BB44" i="10" s="1"/>
  <c r="BG44" i="10" s="1"/>
  <c r="BC44" i="10"/>
  <c r="BI43" i="10" l="1"/>
  <c r="BF43" i="10"/>
  <c r="BD42" i="10"/>
  <c r="BI42" i="10"/>
  <c r="BI41" i="10"/>
  <c r="BF41" i="10"/>
  <c r="BD44" i="10"/>
  <c r="BI44" i="10"/>
  <c r="Z23" i="10"/>
  <c r="AA23" i="10"/>
  <c r="AB23" i="10"/>
  <c r="AC23" i="10"/>
  <c r="AH23" i="10" s="1"/>
  <c r="AM23" i="10" s="1"/>
  <c r="AR23" i="10" s="1"/>
  <c r="BB23" i="10" s="1"/>
  <c r="AE23" i="10"/>
  <c r="AF23" i="10"/>
  <c r="AG23" i="10"/>
  <c r="AJ23" i="10"/>
  <c r="AK23" i="10"/>
  <c r="AL23" i="10"/>
  <c r="AQ23" i="10" s="1"/>
  <c r="BA23" i="10" s="1"/>
  <c r="BF23" i="10" s="1"/>
  <c r="AO23" i="10"/>
  <c r="AP23" i="10"/>
  <c r="AZ23" i="10" s="1"/>
  <c r="BE23" i="10" s="1"/>
  <c r="AY23" i="10"/>
  <c r="BC23" i="10"/>
  <c r="Z31" i="10"/>
  <c r="AA31" i="10"/>
  <c r="AF31" i="10" s="1"/>
  <c r="AK31" i="10" s="1"/>
  <c r="AP31" i="10" s="1"/>
  <c r="AZ31" i="10" s="1"/>
  <c r="BE31" i="10" s="1"/>
  <c r="AB31" i="10"/>
  <c r="AG31" i="10" s="1"/>
  <c r="AL31" i="10" s="1"/>
  <c r="AQ31" i="10" s="1"/>
  <c r="BA31" i="10" s="1"/>
  <c r="BF31" i="10" s="1"/>
  <c r="AC31" i="10"/>
  <c r="AH31" i="10" s="1"/>
  <c r="AM31" i="10" s="1"/>
  <c r="AR31" i="10" s="1"/>
  <c r="BB31" i="10" s="1"/>
  <c r="BG31" i="10" s="1"/>
  <c r="AE31" i="10"/>
  <c r="AJ31" i="10" s="1"/>
  <c r="AO31" i="10" s="1"/>
  <c r="AY31" i="10" s="1"/>
  <c r="BI31" i="10" s="1"/>
  <c r="BC28" i="10"/>
  <c r="BD23" i="10" l="1"/>
  <c r="BI23" i="10"/>
  <c r="BD31" i="10"/>
  <c r="BG23" i="10"/>
  <c r="Z29" i="10" l="1"/>
  <c r="AE29" i="10" s="1"/>
  <c r="AJ29" i="10" s="1"/>
  <c r="AO29" i="10" s="1"/>
  <c r="AY29" i="10" s="1"/>
  <c r="AA29" i="10"/>
  <c r="AF29" i="10" s="1"/>
  <c r="AK29" i="10" s="1"/>
  <c r="AP29" i="10" s="1"/>
  <c r="AZ29" i="10" s="1"/>
  <c r="BE29" i="10" s="1"/>
  <c r="AB29" i="10"/>
  <c r="AG29" i="10" s="1"/>
  <c r="AL29" i="10" s="1"/>
  <c r="AQ29" i="10" s="1"/>
  <c r="BA29" i="10" s="1"/>
  <c r="BF29" i="10" s="1"/>
  <c r="AC29" i="10"/>
  <c r="AH29" i="10" s="1"/>
  <c r="AM29" i="10" s="1"/>
  <c r="AR29" i="10" s="1"/>
  <c r="BB29" i="10" s="1"/>
  <c r="BG29" i="10" s="1"/>
  <c r="Z30" i="10"/>
  <c r="AE30" i="10" s="1"/>
  <c r="AJ30" i="10" s="1"/>
  <c r="AO30" i="10" s="1"/>
  <c r="AY30" i="10" s="1"/>
  <c r="AA30" i="10"/>
  <c r="AF30" i="10" s="1"/>
  <c r="AK30" i="10" s="1"/>
  <c r="AP30" i="10" s="1"/>
  <c r="AZ30" i="10" s="1"/>
  <c r="BE30" i="10" s="1"/>
  <c r="AB30" i="10"/>
  <c r="AG30" i="10" s="1"/>
  <c r="AL30" i="10" s="1"/>
  <c r="AQ30" i="10" s="1"/>
  <c r="BA30" i="10" s="1"/>
  <c r="BF30" i="10" s="1"/>
  <c r="AC30" i="10"/>
  <c r="AH30" i="10" s="1"/>
  <c r="AM30" i="10" s="1"/>
  <c r="AR30" i="10" s="1"/>
  <c r="BB30" i="10" s="1"/>
  <c r="BG30" i="10" s="1"/>
  <c r="BI30" i="10" l="1"/>
  <c r="BI29" i="10"/>
  <c r="BD30" i="10"/>
  <c r="BD29" i="10"/>
  <c r="Z35" i="10" l="1"/>
  <c r="AA35" i="10"/>
  <c r="AF35" i="10" s="1"/>
  <c r="AK35" i="10" s="1"/>
  <c r="AP35" i="10" s="1"/>
  <c r="AZ35" i="10" s="1"/>
  <c r="BE35" i="10" s="1"/>
  <c r="AB35" i="10"/>
  <c r="AG35" i="10" s="1"/>
  <c r="AL35" i="10" s="1"/>
  <c r="AQ35" i="10" s="1"/>
  <c r="BA35" i="10" s="1"/>
  <c r="AC35" i="10"/>
  <c r="AH35" i="10" s="1"/>
  <c r="AM35" i="10" s="1"/>
  <c r="AR35" i="10" s="1"/>
  <c r="BB35" i="10" s="1"/>
  <c r="BG35" i="10" s="1"/>
  <c r="AE35" i="10"/>
  <c r="AJ35" i="10"/>
  <c r="AO35" i="10" s="1"/>
  <c r="AY35" i="10" s="1"/>
  <c r="BC35" i="10"/>
  <c r="F14" i="10"/>
  <c r="C14" i="10"/>
  <c r="D14" i="10"/>
  <c r="E14" i="10"/>
  <c r="BI35" i="10" l="1"/>
  <c r="BD35" i="10"/>
  <c r="BF35" i="10"/>
  <c r="AC28" i="10" l="1"/>
  <c r="AH28" i="10" s="1"/>
  <c r="AM28" i="10" s="1"/>
  <c r="AR28" i="10" s="1"/>
  <c r="BB28" i="10" s="1"/>
  <c r="BG28" i="10" s="1"/>
  <c r="AB28" i="10"/>
  <c r="AG28" i="10" s="1"/>
  <c r="AL28" i="10" s="1"/>
  <c r="AQ28" i="10" s="1"/>
  <c r="BA28" i="10" s="1"/>
  <c r="BF28" i="10" s="1"/>
  <c r="AA28" i="10"/>
  <c r="AF28" i="10" s="1"/>
  <c r="AK28" i="10" s="1"/>
  <c r="AP28" i="10" s="1"/>
  <c r="AZ28" i="10" s="1"/>
  <c r="BE28" i="10" s="1"/>
  <c r="Z28" i="10"/>
  <c r="AE28" i="10" s="1"/>
  <c r="AJ28" i="10" s="1"/>
  <c r="AO28" i="10" s="1"/>
  <c r="AY28" i="10" s="1"/>
  <c r="S20" i="10"/>
  <c r="BC27" i="10"/>
  <c r="BC20" i="10"/>
  <c r="Z20" i="10"/>
  <c r="AE20" i="10" s="1"/>
  <c r="AJ20" i="10" s="1"/>
  <c r="AO20" i="10" s="1"/>
  <c r="AY20" i="10" s="1"/>
  <c r="AA20" i="10"/>
  <c r="AF20" i="10" s="1"/>
  <c r="AK20" i="10" s="1"/>
  <c r="AP20" i="10" s="1"/>
  <c r="AZ20" i="10" s="1"/>
  <c r="BE20" i="10" s="1"/>
  <c r="AB20" i="10"/>
  <c r="AG20" i="10" s="1"/>
  <c r="AL20" i="10" s="1"/>
  <c r="AQ20" i="10" s="1"/>
  <c r="BA20" i="10" s="1"/>
  <c r="BF20" i="10" s="1"/>
  <c r="AC20" i="10"/>
  <c r="AH20" i="10" s="1"/>
  <c r="AM20" i="10" s="1"/>
  <c r="AR20" i="10" s="1"/>
  <c r="BB20" i="10" s="1"/>
  <c r="BG20" i="10" s="1"/>
  <c r="Z27" i="10"/>
  <c r="AE27" i="10" s="1"/>
  <c r="AJ27" i="10" s="1"/>
  <c r="AO27" i="10" s="1"/>
  <c r="AY27" i="10" s="1"/>
  <c r="AA27" i="10"/>
  <c r="AF27" i="10" s="1"/>
  <c r="AK27" i="10" s="1"/>
  <c r="AP27" i="10" s="1"/>
  <c r="AZ27" i="10" s="1"/>
  <c r="BE27" i="10" s="1"/>
  <c r="AB27" i="10"/>
  <c r="AG27" i="10" s="1"/>
  <c r="AL27" i="10" s="1"/>
  <c r="AQ27" i="10" s="1"/>
  <c r="BA27" i="10" s="1"/>
  <c r="BF27" i="10" s="1"/>
  <c r="AC27" i="10"/>
  <c r="AH27" i="10" s="1"/>
  <c r="AM27" i="10" s="1"/>
  <c r="AR27" i="10" s="1"/>
  <c r="BB27" i="10" s="1"/>
  <c r="BG27" i="10" s="1"/>
  <c r="BI27" i="10" l="1"/>
  <c r="BI20" i="10"/>
  <c r="BI28" i="10"/>
  <c r="BD27" i="10"/>
  <c r="BD20" i="10"/>
  <c r="BD28" i="10"/>
  <c r="S16" i="10"/>
  <c r="S17" i="10"/>
  <c r="S18" i="10"/>
  <c r="S19" i="10"/>
  <c r="S21" i="10"/>
  <c r="S22" i="10"/>
  <c r="S24" i="10"/>
  <c r="S25" i="10"/>
  <c r="S26" i="10"/>
  <c r="O41" i="10"/>
  <c r="P41" i="10"/>
  <c r="Q41" i="10"/>
  <c r="R41" i="10"/>
  <c r="O42" i="10"/>
  <c r="P42" i="10"/>
  <c r="Q42" i="10"/>
  <c r="R42" i="10"/>
  <c r="O43" i="10"/>
  <c r="P43" i="10"/>
  <c r="Q43" i="10"/>
  <c r="R43" i="10"/>
  <c r="O44" i="10"/>
  <c r="P44" i="10"/>
  <c r="Q44" i="10"/>
  <c r="R44" i="10"/>
  <c r="O45" i="10"/>
  <c r="P45" i="10"/>
  <c r="Q45" i="10"/>
  <c r="R45" i="10"/>
  <c r="O46" i="10"/>
  <c r="P46" i="10"/>
  <c r="Q46" i="10"/>
  <c r="R46" i="10"/>
  <c r="O47" i="10"/>
  <c r="P47" i="10"/>
  <c r="Q47" i="10"/>
  <c r="R47" i="10"/>
  <c r="S15" i="10"/>
  <c r="S32" i="10" l="1"/>
  <c r="S39" i="10"/>
  <c r="S38" i="10"/>
  <c r="S37" i="10"/>
  <c r="S36" i="10"/>
  <c r="S34" i="10"/>
  <c r="S33" i="10"/>
  <c r="S44" i="10"/>
  <c r="S41" i="10"/>
  <c r="S46" i="10"/>
  <c r="S42" i="10"/>
  <c r="S45" i="10"/>
  <c r="S40" i="10"/>
  <c r="S47" i="10"/>
  <c r="S43" i="10"/>
  <c r="Z26" i="10"/>
  <c r="AE26" i="10" s="1"/>
  <c r="AJ26" i="10" s="1"/>
  <c r="AO26" i="10" s="1"/>
  <c r="AA26" i="10"/>
  <c r="AF26" i="10" s="1"/>
  <c r="AK26" i="10" s="1"/>
  <c r="AP26" i="10" s="1"/>
  <c r="AB26" i="10"/>
  <c r="AG26" i="10" s="1"/>
  <c r="AL26" i="10" s="1"/>
  <c r="AQ26" i="10" s="1"/>
  <c r="AC26" i="10"/>
  <c r="AH26" i="10" s="1"/>
  <c r="AM26" i="10" s="1"/>
  <c r="AR26" i="10" s="1"/>
  <c r="Z37" i="10" l="1"/>
  <c r="AE37" i="10" s="1"/>
  <c r="AJ37" i="10" s="1"/>
  <c r="AO37" i="10" s="1"/>
  <c r="AA37" i="10"/>
  <c r="AF37" i="10" s="1"/>
  <c r="AK37" i="10" s="1"/>
  <c r="AP37" i="10" s="1"/>
  <c r="AB37" i="10"/>
  <c r="AG37" i="10" s="1"/>
  <c r="AL37" i="10" s="1"/>
  <c r="AQ37" i="10" s="1"/>
  <c r="AC37" i="10"/>
  <c r="AH37" i="10" l="1"/>
  <c r="AM37" i="10" s="1"/>
  <c r="AR37" i="10" s="1"/>
  <c r="BC15" i="10" l="1"/>
  <c r="BC16" i="10"/>
  <c r="BC17" i="10"/>
  <c r="BC18" i="10"/>
  <c r="BC19" i="10"/>
  <c r="BC21" i="10"/>
  <c r="BC22" i="10"/>
  <c r="BC24" i="10"/>
  <c r="BC25" i="10"/>
  <c r="AZ26" i="10"/>
  <c r="BE26" i="10" s="1"/>
  <c r="BA26" i="10"/>
  <c r="BF26" i="10" s="1"/>
  <c r="BB26" i="10"/>
  <c r="BC26" i="10"/>
  <c r="BC32" i="10"/>
  <c r="BC33" i="10"/>
  <c r="BC34" i="10"/>
  <c r="BC36" i="10"/>
  <c r="AZ37" i="10"/>
  <c r="BE37" i="10" s="1"/>
  <c r="BA37" i="10"/>
  <c r="BF37" i="10" s="1"/>
  <c r="BB37" i="10"/>
  <c r="BC37" i="10"/>
  <c r="BC38" i="10"/>
  <c r="BC39" i="10"/>
  <c r="BC40" i="10"/>
  <c r="AY26" i="10"/>
  <c r="AY37" i="10"/>
  <c r="Z16" i="10"/>
  <c r="AA16" i="10"/>
  <c r="AB16" i="10"/>
  <c r="AC16" i="10"/>
  <c r="AH16" i="10" s="1"/>
  <c r="Z17" i="10"/>
  <c r="AA17" i="10"/>
  <c r="AB17" i="10"/>
  <c r="AC17" i="10"/>
  <c r="AH17" i="10" s="1"/>
  <c r="Z18" i="10"/>
  <c r="AA18" i="10"/>
  <c r="AB18" i="10"/>
  <c r="AC18" i="10"/>
  <c r="AH18" i="10" s="1"/>
  <c r="Z19" i="10"/>
  <c r="AA19" i="10"/>
  <c r="AB19" i="10"/>
  <c r="AC19" i="10"/>
  <c r="AH19" i="10" s="1"/>
  <c r="Z21" i="10"/>
  <c r="AE21" i="10" s="1"/>
  <c r="AJ21" i="10" s="1"/>
  <c r="AO21" i="10" s="1"/>
  <c r="AY21" i="10" s="1"/>
  <c r="AA21" i="10"/>
  <c r="AF21" i="10" s="1"/>
  <c r="AK21" i="10" s="1"/>
  <c r="AP21" i="10" s="1"/>
  <c r="AZ21" i="10" s="1"/>
  <c r="BE21" i="10" s="1"/>
  <c r="AB21" i="10"/>
  <c r="AG21" i="10" s="1"/>
  <c r="AL21" i="10" s="1"/>
  <c r="AQ21" i="10" s="1"/>
  <c r="BA21" i="10" s="1"/>
  <c r="BF21" i="10" s="1"/>
  <c r="AC21" i="10"/>
  <c r="AH21" i="10" s="1"/>
  <c r="AM21" i="10" s="1"/>
  <c r="AR21" i="10" s="1"/>
  <c r="BB21" i="10" s="1"/>
  <c r="Z22" i="10"/>
  <c r="AE22" i="10" s="1"/>
  <c r="AJ22" i="10" s="1"/>
  <c r="AO22" i="10" s="1"/>
  <c r="AY22" i="10" s="1"/>
  <c r="AA22" i="10"/>
  <c r="AF22" i="10" s="1"/>
  <c r="AK22" i="10" s="1"/>
  <c r="AP22" i="10" s="1"/>
  <c r="AZ22" i="10" s="1"/>
  <c r="BE22" i="10" s="1"/>
  <c r="AB22" i="10"/>
  <c r="AG22" i="10" s="1"/>
  <c r="AL22" i="10" s="1"/>
  <c r="AQ22" i="10" s="1"/>
  <c r="BA22" i="10" s="1"/>
  <c r="BF22" i="10" s="1"/>
  <c r="AC22" i="10"/>
  <c r="AH22" i="10" s="1"/>
  <c r="AM22" i="10" s="1"/>
  <c r="AR22" i="10" s="1"/>
  <c r="BB22" i="10" s="1"/>
  <c r="Z24" i="10"/>
  <c r="AE24" i="10" s="1"/>
  <c r="AJ24" i="10" s="1"/>
  <c r="AO24" i="10" s="1"/>
  <c r="AY24" i="10" s="1"/>
  <c r="AA24" i="10"/>
  <c r="AF24" i="10" s="1"/>
  <c r="AK24" i="10" s="1"/>
  <c r="AP24" i="10" s="1"/>
  <c r="AZ24" i="10" s="1"/>
  <c r="BE24" i="10" s="1"/>
  <c r="AB24" i="10"/>
  <c r="AG24" i="10" s="1"/>
  <c r="AL24" i="10" s="1"/>
  <c r="AQ24" i="10" s="1"/>
  <c r="BA24" i="10" s="1"/>
  <c r="BF24" i="10" s="1"/>
  <c r="AC24" i="10"/>
  <c r="AH24" i="10" s="1"/>
  <c r="AM24" i="10" s="1"/>
  <c r="AR24" i="10" s="1"/>
  <c r="BB24" i="10" s="1"/>
  <c r="Z25" i="10"/>
  <c r="AE25" i="10" s="1"/>
  <c r="AJ25" i="10" s="1"/>
  <c r="AO25" i="10" s="1"/>
  <c r="AY25" i="10" s="1"/>
  <c r="AA25" i="10"/>
  <c r="AF25" i="10" s="1"/>
  <c r="AK25" i="10" s="1"/>
  <c r="AP25" i="10" s="1"/>
  <c r="AZ25" i="10" s="1"/>
  <c r="BE25" i="10" s="1"/>
  <c r="AB25" i="10"/>
  <c r="AG25" i="10" s="1"/>
  <c r="AL25" i="10" s="1"/>
  <c r="AQ25" i="10" s="1"/>
  <c r="BA25" i="10" s="1"/>
  <c r="BF25" i="10" s="1"/>
  <c r="AC25" i="10"/>
  <c r="AH25" i="10" s="1"/>
  <c r="AM25" i="10" s="1"/>
  <c r="AR25" i="10" s="1"/>
  <c r="BB25" i="10" s="1"/>
  <c r="Z32" i="10"/>
  <c r="AA32" i="10"/>
  <c r="AB32" i="10"/>
  <c r="AC32" i="10"/>
  <c r="AH32" i="10" s="1"/>
  <c r="Z33" i="10"/>
  <c r="AA33" i="10"/>
  <c r="AB33" i="10"/>
  <c r="AC33" i="10"/>
  <c r="AH33" i="10" s="1"/>
  <c r="Z34" i="10"/>
  <c r="AA34" i="10"/>
  <c r="AB34" i="10"/>
  <c r="AC34" i="10"/>
  <c r="AH34" i="10" s="1"/>
  <c r="Z36" i="10"/>
  <c r="AA36" i="10"/>
  <c r="AB36" i="10"/>
  <c r="AC36" i="10"/>
  <c r="AH36" i="10" s="1"/>
  <c r="Z38" i="10"/>
  <c r="AA38" i="10"/>
  <c r="AB38" i="10"/>
  <c r="AC38" i="10"/>
  <c r="AH38" i="10" s="1"/>
  <c r="Z39" i="10"/>
  <c r="AA39" i="10"/>
  <c r="AB39" i="10"/>
  <c r="AC39" i="10"/>
  <c r="AH39" i="10" s="1"/>
  <c r="Z40" i="10"/>
  <c r="AA40" i="10"/>
  <c r="AB40" i="10"/>
  <c r="AC40" i="10"/>
  <c r="AH40" i="10" s="1"/>
  <c r="AC15" i="10"/>
  <c r="AH15" i="10" s="1"/>
  <c r="AB15" i="10"/>
  <c r="AA15" i="10"/>
  <c r="Z15" i="10"/>
  <c r="F53" i="10"/>
  <c r="E53" i="10"/>
  <c r="D53" i="10"/>
  <c r="C53" i="10"/>
  <c r="B53" i="10"/>
  <c r="B54" i="10" s="1"/>
  <c r="B55" i="10" s="1"/>
  <c r="B56" i="10" s="1"/>
  <c r="F52" i="10"/>
  <c r="E52" i="10"/>
  <c r="D52" i="10"/>
  <c r="C52" i="10"/>
  <c r="B52" i="10"/>
  <c r="B51" i="10"/>
  <c r="B14" i="10"/>
  <c r="BI25" i="10" l="1"/>
  <c r="BI21" i="10"/>
  <c r="BI24" i="10"/>
  <c r="BI22" i="10"/>
  <c r="BI26" i="10"/>
  <c r="BI37" i="10"/>
  <c r="BD25" i="10"/>
  <c r="BD24" i="10"/>
  <c r="BD22" i="10"/>
  <c r="BD21" i="10"/>
  <c r="BD26" i="10"/>
  <c r="BD37" i="10"/>
  <c r="BG37" i="10"/>
  <c r="BG26" i="10"/>
  <c r="BG25" i="10"/>
  <c r="BG24" i="10"/>
  <c r="BG22" i="10"/>
  <c r="BG21" i="10"/>
  <c r="AF39" i="10"/>
  <c r="AK39" i="10" s="1"/>
  <c r="AP39" i="10" s="1"/>
  <c r="AZ39" i="10" s="1"/>
  <c r="BE39" i="10" s="1"/>
  <c r="AF36" i="10"/>
  <c r="AK36" i="10" s="1"/>
  <c r="AP36" i="10" s="1"/>
  <c r="AZ36" i="10" s="1"/>
  <c r="BE36" i="10" s="1"/>
  <c r="AF32" i="10"/>
  <c r="AK32" i="10" s="1"/>
  <c r="AP32" i="10" s="1"/>
  <c r="AZ32" i="10" s="1"/>
  <c r="AF19" i="10"/>
  <c r="AK19" i="10" s="1"/>
  <c r="AP19" i="10" s="1"/>
  <c r="AZ19" i="10" s="1"/>
  <c r="BE19" i="10" s="1"/>
  <c r="AF17" i="10"/>
  <c r="AK17" i="10" s="1"/>
  <c r="AP17" i="10" s="1"/>
  <c r="AZ17" i="10" s="1"/>
  <c r="BE17" i="10" s="1"/>
  <c r="AE40" i="10"/>
  <c r="AJ40" i="10" s="1"/>
  <c r="AO40" i="10" s="1"/>
  <c r="AY40" i="10" s="1"/>
  <c r="BD40" i="10" s="1"/>
  <c r="AE39" i="10"/>
  <c r="AJ39" i="10" s="1"/>
  <c r="AO39" i="10" s="1"/>
  <c r="AY39" i="10" s="1"/>
  <c r="BD39" i="10" s="1"/>
  <c r="AE36" i="10"/>
  <c r="AJ36" i="10" s="1"/>
  <c r="AO36" i="10" s="1"/>
  <c r="AY36" i="10" s="1"/>
  <c r="AE33" i="10"/>
  <c r="AJ33" i="10" s="1"/>
  <c r="AO33" i="10" s="1"/>
  <c r="AY33" i="10" s="1"/>
  <c r="AE19" i="10"/>
  <c r="AJ19" i="10" s="1"/>
  <c r="AO19" i="10" s="1"/>
  <c r="AY19" i="10" s="1"/>
  <c r="AE16" i="10"/>
  <c r="AJ16" i="10" s="1"/>
  <c r="AO16" i="10" s="1"/>
  <c r="AY16" i="10" s="1"/>
  <c r="AE15" i="10"/>
  <c r="AJ15" i="10" s="1"/>
  <c r="AM40" i="10"/>
  <c r="AR40" i="10" s="1"/>
  <c r="BB40" i="10" s="1"/>
  <c r="BG40" i="10" s="1"/>
  <c r="AM39" i="10"/>
  <c r="AR39" i="10" s="1"/>
  <c r="BB39" i="10" s="1"/>
  <c r="BG39" i="10" s="1"/>
  <c r="AM38" i="10"/>
  <c r="AR38" i="10" s="1"/>
  <c r="BB38" i="10" s="1"/>
  <c r="BG38" i="10" s="1"/>
  <c r="AM34" i="10"/>
  <c r="AR34" i="10" s="1"/>
  <c r="BB34" i="10" s="1"/>
  <c r="BG34" i="10" s="1"/>
  <c r="AM33" i="10"/>
  <c r="AR33" i="10" s="1"/>
  <c r="BB33" i="10" s="1"/>
  <c r="AM32" i="10"/>
  <c r="AR32" i="10" s="1"/>
  <c r="BB32" i="10" s="1"/>
  <c r="BG32" i="10" s="1"/>
  <c r="AM16" i="10"/>
  <c r="AR16" i="10" s="1"/>
  <c r="BB16" i="10" s="1"/>
  <c r="BG16" i="10" s="1"/>
  <c r="AG15" i="10"/>
  <c r="AL15" i="10" s="1"/>
  <c r="AF40" i="10"/>
  <c r="AK40" i="10" s="1"/>
  <c r="AP40" i="10" s="1"/>
  <c r="AZ40" i="10" s="1"/>
  <c r="BE40" i="10" s="1"/>
  <c r="AF38" i="10"/>
  <c r="AK38" i="10" s="1"/>
  <c r="AP38" i="10" s="1"/>
  <c r="AZ38" i="10" s="1"/>
  <c r="BE38" i="10" s="1"/>
  <c r="AF34" i="10"/>
  <c r="AK34" i="10" s="1"/>
  <c r="AP34" i="10" s="1"/>
  <c r="AZ34" i="10" s="1"/>
  <c r="AF33" i="10"/>
  <c r="AK33" i="10" s="1"/>
  <c r="AP33" i="10" s="1"/>
  <c r="AZ33" i="10" s="1"/>
  <c r="AF18" i="10"/>
  <c r="AK18" i="10" s="1"/>
  <c r="AP18" i="10" s="1"/>
  <c r="AZ18" i="10" s="1"/>
  <c r="BE18" i="10" s="1"/>
  <c r="AF16" i="10"/>
  <c r="AK16" i="10" s="1"/>
  <c r="AP16" i="10" s="1"/>
  <c r="AZ16" i="10" s="1"/>
  <c r="BE16" i="10" s="1"/>
  <c r="AM15" i="10"/>
  <c r="AR15" i="10" s="1"/>
  <c r="BB15" i="10" s="1"/>
  <c r="BG15" i="10" s="1"/>
  <c r="AE38" i="10"/>
  <c r="AJ38" i="10" s="1"/>
  <c r="AO38" i="10" s="1"/>
  <c r="AY38" i="10" s="1"/>
  <c r="BD38" i="10" s="1"/>
  <c r="AE34" i="10"/>
  <c r="AJ34" i="10" s="1"/>
  <c r="AO34" i="10" s="1"/>
  <c r="AY34" i="10" s="1"/>
  <c r="AE32" i="10"/>
  <c r="AJ32" i="10" s="1"/>
  <c r="AO32" i="10" s="1"/>
  <c r="AY32" i="10" s="1"/>
  <c r="AE18" i="10"/>
  <c r="AJ18" i="10" s="1"/>
  <c r="AO18" i="10" s="1"/>
  <c r="AY18" i="10" s="1"/>
  <c r="AE17" i="10"/>
  <c r="AJ17" i="10" s="1"/>
  <c r="AO17" i="10" s="1"/>
  <c r="AY17" i="10" s="1"/>
  <c r="AF15" i="10"/>
  <c r="AK15" i="10" s="1"/>
  <c r="AG40" i="10"/>
  <c r="AL40" i="10" s="1"/>
  <c r="AQ40" i="10" s="1"/>
  <c r="BA40" i="10" s="1"/>
  <c r="BF40" i="10" s="1"/>
  <c r="AG39" i="10"/>
  <c r="AL39" i="10" s="1"/>
  <c r="AQ39" i="10" s="1"/>
  <c r="BA39" i="10" s="1"/>
  <c r="BF39" i="10" s="1"/>
  <c r="AG38" i="10"/>
  <c r="AL38" i="10" s="1"/>
  <c r="AQ38" i="10" s="1"/>
  <c r="BA38" i="10" s="1"/>
  <c r="BF38" i="10" s="1"/>
  <c r="AG36" i="10"/>
  <c r="AL36" i="10" s="1"/>
  <c r="AQ36" i="10" s="1"/>
  <c r="BA36" i="10" s="1"/>
  <c r="BF36" i="10" s="1"/>
  <c r="AG34" i="10"/>
  <c r="AL34" i="10" s="1"/>
  <c r="AQ34" i="10" s="1"/>
  <c r="BA34" i="10" s="1"/>
  <c r="BF34" i="10" s="1"/>
  <c r="AG33" i="10"/>
  <c r="AL33" i="10" s="1"/>
  <c r="AQ33" i="10" s="1"/>
  <c r="BA33" i="10" s="1"/>
  <c r="BF33" i="10" s="1"/>
  <c r="AG32" i="10"/>
  <c r="AL32" i="10" s="1"/>
  <c r="AQ32" i="10" s="1"/>
  <c r="BA32" i="10" s="1"/>
  <c r="BF32" i="10" s="1"/>
  <c r="AG19" i="10"/>
  <c r="AL19" i="10" s="1"/>
  <c r="AQ19" i="10" s="1"/>
  <c r="BA19" i="10" s="1"/>
  <c r="BF19" i="10" s="1"/>
  <c r="AG18" i="10"/>
  <c r="AL18" i="10" s="1"/>
  <c r="AQ18" i="10" s="1"/>
  <c r="BA18" i="10" s="1"/>
  <c r="BF18" i="10" s="1"/>
  <c r="AG17" i="10"/>
  <c r="AL17" i="10" s="1"/>
  <c r="AQ17" i="10" s="1"/>
  <c r="BA17" i="10" s="1"/>
  <c r="BF17" i="10" s="1"/>
  <c r="AG16" i="10"/>
  <c r="AL16" i="10" s="1"/>
  <c r="AQ16" i="10" s="1"/>
  <c r="BA16" i="10" s="1"/>
  <c r="BF16" i="10" s="1"/>
  <c r="AM36" i="10"/>
  <c r="AR36" i="10" s="1"/>
  <c r="BB36" i="10" s="1"/>
  <c r="BG36" i="10" s="1"/>
  <c r="AM19" i="10"/>
  <c r="AR19" i="10" s="1"/>
  <c r="BB19" i="10" s="1"/>
  <c r="BG19" i="10" s="1"/>
  <c r="AM18" i="10"/>
  <c r="AR18" i="10" s="1"/>
  <c r="BB18" i="10" s="1"/>
  <c r="BG18" i="10" s="1"/>
  <c r="AM17" i="10"/>
  <c r="AR17" i="10" s="1"/>
  <c r="BB17" i="10" s="1"/>
  <c r="BG17" i="10" s="1"/>
  <c r="BI17" i="10" l="1"/>
  <c r="BI19" i="10"/>
  <c r="BI18" i="10"/>
  <c r="BI16" i="10"/>
  <c r="BI32" i="10"/>
  <c r="BI34" i="10"/>
  <c r="BI33" i="10"/>
  <c r="BI36" i="10"/>
  <c r="BE33" i="10"/>
  <c r="BE32" i="10"/>
  <c r="BE34" i="10"/>
  <c r="BD17" i="10"/>
  <c r="BD16" i="10"/>
  <c r="BD18" i="10"/>
  <c r="BD19" i="10"/>
  <c r="BD32" i="10"/>
  <c r="BD33" i="10"/>
  <c r="BD36" i="10"/>
  <c r="BD34" i="10"/>
  <c r="AO15" i="10"/>
  <c r="AY15" i="10" s="1"/>
  <c r="BI15" i="10" s="1"/>
  <c r="AP15" i="10"/>
  <c r="AZ15" i="10" s="1"/>
  <c r="BE15" i="10" s="1"/>
  <c r="AQ15" i="10"/>
  <c r="BA15" i="10" s="1"/>
  <c r="BF15" i="10" s="1"/>
  <c r="BI38" i="10"/>
  <c r="BI40" i="10"/>
  <c r="BG33" i="10"/>
  <c r="BI39" i="10"/>
  <c r="BD15" i="10" l="1"/>
</calcChain>
</file>

<file path=xl/sharedStrings.xml><?xml version="1.0" encoding="utf-8"?>
<sst xmlns="http://schemas.openxmlformats.org/spreadsheetml/2006/main" count="380" uniqueCount="175">
  <si>
    <t>献　　　　　立</t>
    <rPh sb="0" eb="1">
      <t>ケン</t>
    </rPh>
    <rPh sb="6" eb="7">
      <t>リツ</t>
    </rPh>
    <phoneticPr fontId="8"/>
  </si>
  <si>
    <t>血や肉に
なるもの</t>
    <rPh sb="0" eb="1">
      <t>チ</t>
    </rPh>
    <rPh sb="2" eb="3">
      <t>ニク</t>
    </rPh>
    <phoneticPr fontId="8"/>
  </si>
  <si>
    <t>熱や力のもと
になるもの</t>
    <rPh sb="0" eb="1">
      <t>ネツ</t>
    </rPh>
    <rPh sb="2" eb="3">
      <t>チカラ</t>
    </rPh>
    <phoneticPr fontId="3"/>
  </si>
  <si>
    <t>　　</t>
    <phoneticPr fontId="6" type="Hiragana" alignment="distributed"/>
  </si>
  <si>
    <t>　　児童生徒名</t>
    <rPh sb="2" eb="4">
      <t>ジドウ</t>
    </rPh>
    <rPh sb="4" eb="6">
      <t>セイト</t>
    </rPh>
    <rPh sb="6" eb="7">
      <t>メイ</t>
    </rPh>
    <phoneticPr fontId="3"/>
  </si>
  <si>
    <t>　　学校名　　　　　　　　　　　学校　　　　　　年</t>
    <rPh sb="2" eb="4">
      <t>ガッコウ</t>
    </rPh>
    <rPh sb="4" eb="5">
      <t>メイ</t>
    </rPh>
    <rPh sb="16" eb="18">
      <t>ガッコウ</t>
    </rPh>
    <rPh sb="24" eb="25">
      <t>ネン</t>
    </rPh>
    <phoneticPr fontId="3"/>
  </si>
  <si>
    <t>　①　アレルゲンとなる食材に赤ペンで〇をつけてください。</t>
    <rPh sb="11" eb="13">
      <t>ショクザイ</t>
    </rPh>
    <rPh sb="14" eb="15">
      <t>アカ</t>
    </rPh>
    <phoneticPr fontId="3"/>
  </si>
  <si>
    <t>　②　アレルゲンとなる食材を右欄にご記入ください。</t>
    <rPh sb="11" eb="13">
      <t>ショクザイ</t>
    </rPh>
    <rPh sb="14" eb="15">
      <t>ミギ</t>
    </rPh>
    <rPh sb="15" eb="16">
      <t>ラン</t>
    </rPh>
    <rPh sb="18" eb="20">
      <t>キニュウ</t>
    </rPh>
    <phoneticPr fontId="3"/>
  </si>
  <si>
    <t>アレルゲンとなる食材</t>
    <rPh sb="8" eb="10">
      <t>ショクザイ</t>
    </rPh>
    <phoneticPr fontId="3"/>
  </si>
  <si>
    <t>　＜記入方法及び提出期限＞</t>
    <rPh sb="2" eb="4">
      <t>キニュウ</t>
    </rPh>
    <rPh sb="4" eb="6">
      <t>ホウホウ</t>
    </rPh>
    <rPh sb="6" eb="7">
      <t>オヨ</t>
    </rPh>
    <rPh sb="8" eb="10">
      <t>テイシュツ</t>
    </rPh>
    <rPh sb="10" eb="12">
      <t>キゲン</t>
    </rPh>
    <phoneticPr fontId="3"/>
  </si>
  <si>
    <t>その他調味料</t>
    <rPh sb="2" eb="3">
      <t>タ</t>
    </rPh>
    <rPh sb="3" eb="6">
      <t>チョウミリョウ</t>
    </rPh>
    <phoneticPr fontId="3"/>
  </si>
  <si>
    <t>体の調子を
整えるもの</t>
    <phoneticPr fontId="3"/>
  </si>
  <si>
    <t>対応方法
※給食センター
記入欄</t>
    <rPh sb="0" eb="2">
      <t>タイオウ</t>
    </rPh>
    <rPh sb="2" eb="4">
      <t>ホウホウ</t>
    </rPh>
    <rPh sb="6" eb="8">
      <t>キュウショク</t>
    </rPh>
    <rPh sb="13" eb="15">
      <t>キニュウ</t>
    </rPh>
    <rPh sb="15" eb="16">
      <t>ラン</t>
    </rPh>
    <phoneticPr fontId="3"/>
  </si>
  <si>
    <t>牛乳,木綿豆腐,豚肉</t>
  </si>
  <si>
    <t>牛乳　ご飯　肉豆腐　
揚げじゃがいもサラダ　柑橘果実</t>
  </si>
  <si>
    <t>牛乳　きつねうどん　
青のり豆ポテト　柑橘果実</t>
  </si>
  <si>
    <t>牛乳　タコライス　
洋風卵スープ　柑橘果実</t>
  </si>
  <si>
    <t>トマトチリソース</t>
    <phoneticPr fontId="3"/>
  </si>
  <si>
    <t>精白米,上白糖,ひまわり油,しらたき,じゃがいも,米ぬか油</t>
  </si>
  <si>
    <t>にんじん,玉葱,しいたけ,ねぎ,えのきたけ,とうもろこし缶詰,れんこん,ごぼう,むき枝豆,柑橘果物</t>
  </si>
  <si>
    <t>牛乳,鶏肉,油揚げ,大豆水煮,あおのり</t>
  </si>
  <si>
    <t>うどん,ひまわり油,上白糖,かたくり粉,じゃがいも,米ぬか油</t>
  </si>
  <si>
    <t>しいたけ,にんじん,玉葱,ねぎ,こまつな,柑橘果物</t>
  </si>
  <si>
    <t>牛乳,ダイスチーズ,豚ひき肉,大豆水煮,鶏肉,たまご</t>
  </si>
  <si>
    <t>精白米,押し麦,オリーブ油,かたくり粉</t>
  </si>
  <si>
    <t>にんにく,玉葱,キャベツ,きゅうり,トマト,にんじん,とうもろこし缶詰,チンゲン菜,柑橘果物</t>
  </si>
  <si>
    <t>　③　上記、記入後　　月　　日までに学校へご提出ください。</t>
    <rPh sb="3" eb="5">
      <t>ジョウキ</t>
    </rPh>
    <rPh sb="6" eb="8">
      <t>キニュウ</t>
    </rPh>
    <rPh sb="8" eb="9">
      <t>ゴ</t>
    </rPh>
    <rPh sb="11" eb="12">
      <t>ツキ</t>
    </rPh>
    <rPh sb="14" eb="15">
      <t>ニチ</t>
    </rPh>
    <rPh sb="18" eb="20">
      <t>ガッコウ</t>
    </rPh>
    <rPh sb="22" eb="24">
      <t>テイシュツ</t>
    </rPh>
    <phoneticPr fontId="3"/>
  </si>
  <si>
    <t>日</t>
    <rPh sb="0" eb="1">
      <t>ニチ</t>
    </rPh>
    <phoneticPr fontId="8"/>
  </si>
  <si>
    <t>一味唐辛子</t>
    <phoneticPr fontId="3"/>
  </si>
  <si>
    <t>ゆかりご飯の素</t>
    <phoneticPr fontId="3"/>
  </si>
  <si>
    <r>
      <t>　</t>
    </r>
    <r>
      <rPr>
        <b/>
        <u/>
        <sz val="13"/>
        <rFont val="HG丸ｺﾞｼｯｸM-PRO"/>
        <family val="3"/>
        <charset val="128"/>
      </rPr>
      <t>提出期限を過ぎると、アレルギー対応が出来ない場合があります。</t>
    </r>
    <rPh sb="1" eb="3">
      <t>テイシュツ</t>
    </rPh>
    <rPh sb="3" eb="5">
      <t>キゲン</t>
    </rPh>
    <rPh sb="6" eb="7">
      <t>ス</t>
    </rPh>
    <rPh sb="16" eb="18">
      <t>タイオウ</t>
    </rPh>
    <rPh sb="19" eb="21">
      <t>デキ</t>
    </rPh>
    <rPh sb="23" eb="25">
      <t>バアイ</t>
    </rPh>
    <phoneticPr fontId="3"/>
  </si>
  <si>
    <t>※　都合により献立及び食材料を変更する場合があります。ご了承ください。</t>
    <rPh sb="2" eb="4">
      <t>ツゴウ</t>
    </rPh>
    <rPh sb="7" eb="9">
      <t>コンダテ</t>
    </rPh>
    <rPh sb="9" eb="10">
      <t>オヨ</t>
    </rPh>
    <rPh sb="11" eb="12">
      <t>ショク</t>
    </rPh>
    <rPh sb="12" eb="14">
      <t>ザイリョウ</t>
    </rPh>
    <rPh sb="15" eb="17">
      <t>ヘンコウ</t>
    </rPh>
    <rPh sb="19" eb="21">
      <t>バアイ</t>
    </rPh>
    <rPh sb="28" eb="30">
      <t>リョウショウ</t>
    </rPh>
    <phoneticPr fontId="8"/>
  </si>
  <si>
    <t>※　魚はできる限り八丈島産のものを使用しているため、水揚げ状況などによって使用できる魚が変わります。</t>
    <rPh sb="2" eb="3">
      <t>さかな</t>
    </rPh>
    <rPh sb="7" eb="8">
      <t>かぎ</t>
    </rPh>
    <rPh sb="9" eb="12">
      <t>はちじょうじま</t>
    </rPh>
    <rPh sb="12" eb="13">
      <t>さん</t>
    </rPh>
    <rPh sb="17" eb="19">
      <t>しよう</t>
    </rPh>
    <rPh sb="26" eb="28">
      <t>みずあ</t>
    </rPh>
    <rPh sb="29" eb="31">
      <t>じょうきょう</t>
    </rPh>
    <rPh sb="37" eb="39">
      <t>しよう</t>
    </rPh>
    <rPh sb="42" eb="43">
      <t>さかな</t>
    </rPh>
    <rPh sb="44" eb="45">
      <t>か</t>
    </rPh>
    <phoneticPr fontId="6" type="Hiragana" alignment="distributed"/>
  </si>
  <si>
    <t>エネルギー
たんぱく質
脂質
食塩相当量</t>
    <rPh sb="10" eb="11">
      <t>シツ</t>
    </rPh>
    <rPh sb="12" eb="14">
      <t>シシツ</t>
    </rPh>
    <rPh sb="15" eb="17">
      <t>ショクエン</t>
    </rPh>
    <rPh sb="17" eb="19">
      <t>ソウトウ</t>
    </rPh>
    <rPh sb="19" eb="20">
      <t>リョウ</t>
    </rPh>
    <phoneticPr fontId="8"/>
  </si>
  <si>
    <t>小学校</t>
    <rPh sb="0" eb="1">
      <t>ショウ</t>
    </rPh>
    <rPh sb="1" eb="3">
      <t>ガッコウ</t>
    </rPh>
    <phoneticPr fontId="3"/>
  </si>
  <si>
    <t>Kcal
g
g
g</t>
  </si>
  <si>
    <t xml:space="preserve">
</t>
    <phoneticPr fontId="3"/>
  </si>
  <si>
    <t>牛乳　　　鮭のｸﾘｰﾑｿｰｽｽﾊﾟｹﾞﾃｨ
ﾌﾗｲﾄﾞﾋﾞｰﾝｽﾞ
りんご</t>
  </si>
  <si>
    <t>65921.619.12.1</t>
  </si>
  <si>
    <t>60923.915.12.5</t>
  </si>
  <si>
    <t>764
28.2
18.2
2.3</t>
  </si>
  <si>
    <t>773
32.5
26.5
2.7</t>
  </si>
  <si>
    <t>769
26.1
19.2
2</t>
  </si>
  <si>
    <t xml:space="preserve">
</t>
    <phoneticPr fontId="3"/>
  </si>
  <si>
    <t>栄養価
貼り付け先の書式</t>
    <rPh sb="0" eb="2">
      <t>エイヨウ</t>
    </rPh>
    <rPh sb="2" eb="3">
      <t>カ</t>
    </rPh>
    <rPh sb="4" eb="5">
      <t>ハ</t>
    </rPh>
    <rPh sb="6" eb="7">
      <t>ツ</t>
    </rPh>
    <rPh sb="8" eb="9">
      <t>サキ</t>
    </rPh>
    <rPh sb="10" eb="12">
      <t>ショシキ</t>
    </rPh>
    <phoneticPr fontId="3"/>
  </si>
  <si>
    <t>区切り位置</t>
    <rPh sb="0" eb="2">
      <t>クギ</t>
    </rPh>
    <rPh sb="3" eb="5">
      <t>イチ</t>
    </rPh>
    <phoneticPr fontId="3"/>
  </si>
  <si>
    <t>609
23.3
15.7
2.0</t>
  </si>
  <si>
    <t>602
27.7
19.9
2.1</t>
  </si>
  <si>
    <t>750
28.2
18
2.3</t>
  </si>
  <si>
    <t>741
33.9
23.5
2.4</t>
  </si>
  <si>
    <t>精白米,ひまわり油,つきこんにゃく,じゃがいも,上白糖</t>
  </si>
  <si>
    <t>612
31.2
15.7
2.4</t>
  </si>
  <si>
    <t>754
38.5
18
2.8</t>
  </si>
  <si>
    <t>619
23.0
14.7
2.2</t>
  </si>
  <si>
    <t>763
27.8
16.7
2.6</t>
  </si>
  <si>
    <t>中・高</t>
    <rPh sb="0" eb="1">
      <t>チュウ</t>
    </rPh>
    <rPh sb="2" eb="3">
      <t>コウ</t>
    </rPh>
    <phoneticPr fontId="3"/>
  </si>
  <si>
    <t>★牛乳,豚肉</t>
  </si>
  <si>
    <t>八丈町給食センター</t>
    <rPh sb="0" eb="3">
      <t>ハチジョウマチ</t>
    </rPh>
    <rPh sb="3" eb="5">
      <t>キュウショク</t>
    </rPh>
    <phoneticPr fontId="3"/>
  </si>
  <si>
    <t>精白米,ひまわり油,つきこんにゃく,じゃがいも,上白糖,白すりごま</t>
  </si>
  <si>
    <t>613
31.4
15.7
2.4</t>
  </si>
  <si>
    <t>679
21.5
22.4
1.8</t>
  </si>
  <si>
    <t>605
24.1
16.2
2.5</t>
  </si>
  <si>
    <t>628
22.1
24.2
1.8</t>
  </si>
  <si>
    <t>667
25.7
21.9
2.0</t>
  </si>
  <si>
    <t>600
20.6
13.8
1.6</t>
  </si>
  <si>
    <t>640
22.2
13.2
1.4</t>
  </si>
  <si>
    <t>598
19.2
22.5
1.6</t>
  </si>
  <si>
    <t xml:space="preserve">620
</t>
  </si>
  <si>
    <t xml:space="preserve">23.3
</t>
  </si>
  <si>
    <t xml:space="preserve">15.8
</t>
  </si>
  <si>
    <t xml:space="preserve">627
</t>
  </si>
  <si>
    <t xml:space="preserve">26.6
</t>
  </si>
  <si>
    <t xml:space="preserve">22.2
</t>
  </si>
  <si>
    <t xml:space="preserve">624
</t>
  </si>
  <si>
    <t xml:space="preserve">21.7
</t>
  </si>
  <si>
    <t xml:space="preserve">16.6
</t>
  </si>
  <si>
    <t>599
24.3
22.5
2.2</t>
    <phoneticPr fontId="3"/>
  </si>
  <si>
    <t>755
38.7
18
2.8</t>
  </si>
  <si>
    <t>841
25.9
26.7
2.1</t>
  </si>
  <si>
    <t>745
29.2
18.7
2.9</t>
  </si>
  <si>
    <t>775
26.6
29.1
2.1</t>
  </si>
  <si>
    <t>825
31.3
26.1
2.3</t>
  </si>
  <si>
    <t>737
29.5
26.9
2.6</t>
  </si>
  <si>
    <t>738
24.7
15.6
1.8</t>
  </si>
  <si>
    <t>790
26.8
14.8
1.6</t>
  </si>
  <si>
    <t>736
22.9
26.9
1.8</t>
  </si>
  <si>
    <t>1
木</t>
  </si>
  <si>
    <t>★牛乳,★ベーコン短冊</t>
  </si>
  <si>
    <t>スパゲティ,ひまわり油,米油,上白糖</t>
  </si>
  <si>
    <t>にんにく,玉葱,マッシュルーム,キャベツ,にんじん,コーン缶,レモン</t>
  </si>
  <si>
    <t>2
金</t>
  </si>
  <si>
    <t>★牛乳,メダイ,ウィンナー</t>
  </si>
  <si>
    <t>丸パン,薄力粉,★パン粉,米油,上白糖,オリーブ油,ひまわり油,じゃがいも</t>
  </si>
  <si>
    <t>キャベツ,にんじん,こまつな,玉葱,赤ピーマン,はくさい,グリンピース</t>
  </si>
  <si>
    <t>5
月</t>
  </si>
  <si>
    <t>牛乳
テジプルコギ丼
みそ汁</t>
  </si>
  <si>
    <t>★牛乳,豚肉,★白みそ,★赤みそ</t>
  </si>
  <si>
    <t>精白米,押し麦,ひまわり油,上白糖,白炒りごま,かたくり粉,じゃがいも</t>
  </si>
  <si>
    <t>にんにく,★りんご,にんじん,玉葱,キャベツ,★もやし,青ピーマン,あしたば</t>
  </si>
  <si>
    <t>6
火</t>
  </si>
  <si>
    <t>にんじん,玉葱,さやいんげん,キャベツ</t>
  </si>
  <si>
    <t>7
水</t>
  </si>
  <si>
    <t>★牛乳,鶏肉,★むき枝豆,★冷凍錦糸卵,★焼き刻みのり</t>
  </si>
  <si>
    <t>精白米,上白糖,白炒りごま,ひまわり油,かたくり粉,手延ｿｳﾒﾝ･手延ﾋﾔﾑｷﾞ(乾)</t>
  </si>
  <si>
    <t>8
木</t>
  </si>
  <si>
    <t>★牛乳,メダイ,★カットわかめ,★豆腐,★白みそ,★赤みそ</t>
  </si>
  <si>
    <t>精白米,かたくり粉,米油,上白糖,ひまわり油</t>
  </si>
  <si>
    <t>しょうが,にんじん,ねぎ,★もやし,だいこん,オレンジ</t>
  </si>
  <si>
    <t>9
金</t>
  </si>
  <si>
    <t>★牛乳,★むき枝豆,鶏肉,★赤みそ</t>
  </si>
  <si>
    <t>にんじん,玉葱,さやいんげん,★もやし,キャベツ,こまつな</t>
  </si>
  <si>
    <t>12
月</t>
  </si>
  <si>
    <t>牛乳
ねぎ塩豚丼
みそ汁</t>
  </si>
  <si>
    <t>★牛乳,豚肉,★赤みそ,★白みそ,★カットわかめ</t>
  </si>
  <si>
    <t>精白米,つぶ麦,ごま油,ごま(いり）</t>
  </si>
  <si>
    <t>ねぎ,にんにく,★もやし,レモン,こねぎ,玉葱,えのきたけ</t>
  </si>
  <si>
    <t>13
火</t>
  </si>
  <si>
    <t>★牛乳,豚ひき肉,★赤みそ,★豆腐</t>
  </si>
  <si>
    <t>精白米,ひまわり油,上白糖,かたくり粉,ワンタンの皮,米油,ごま油</t>
  </si>
  <si>
    <t>14
水</t>
  </si>
  <si>
    <t>★牛乳,豚肉,★赤みそ</t>
  </si>
  <si>
    <t>冷凍ラーメン（給食会）,ひまわり油,ごま油,上白糖,白炒りごま,米粉</t>
  </si>
  <si>
    <t>にんにく,しょうが,にんじん,玉葱,キャベツ,★もやし,コーン缶,こまつな,れんこん,ごぼう,たけのこ(水煮),★りんご缶,★-</t>
  </si>
  <si>
    <t>15
木</t>
  </si>
  <si>
    <t>★牛乳,鶏肉,★豆腐,★白みそ,★赤みそ,★寒天</t>
  </si>
  <si>
    <t>精白米,つぶ麦,上白糖,かたくり粉,薄力粉,米油,ひまわり油,つきこんにゃく,白炒りごま</t>
  </si>
  <si>
    <t>16
金</t>
  </si>
  <si>
    <t>★牛乳,鶏肉,豚ひき肉,★カットわかめ,★調理用普通牛乳</t>
  </si>
  <si>
    <t>食パン,上白糖,★パン粉,かたくり粉,米油,ひまわり油,米粉</t>
  </si>
  <si>
    <t>★りんご,レモン,玉葱,しょうが,きゅうり,★もやし,とうもろこし缶詰(ｸﾘｰﾑ),コーン缶</t>
  </si>
  <si>
    <t>19
月</t>
  </si>
  <si>
    <t>精白米,押し麦,ひまわり油,薄力粉,米油,上白糖</t>
  </si>
  <si>
    <t>にんじん,生しいたけ,だいこん,まいたけ,こまつな．パッションフルーツ</t>
  </si>
  <si>
    <t>牛乳
バジルソースのスパゲティ
レモンドレッシングサラダ</t>
  </si>
  <si>
    <t>牛乳　　丸パン　　魚のフライ
ﾊﾟﾌﾟﾘｶﾄﾞﾚｯｼﾝｸﾞサラダ
野菜とｳｲﾝﾅ－のスープ</t>
  </si>
  <si>
    <t>牛乳
わかめご飯
カレー煮　　ごま酢和え</t>
  </si>
  <si>
    <t>牛乳
七夕ちらし　　七夕汁
ﾊﾟｯｼｮﾝﾌﾙｰﾂ</t>
  </si>
  <si>
    <t>牛乳
揚げ魚のコロコロ丼
みそ汁　　オレンジ</t>
  </si>
  <si>
    <t>牛乳
枝豆ご飯　じゃがいものピリ辛煮
おひたし</t>
  </si>
  <si>
    <t>牛乳
ご飯　麻婆豆腐
パリパリサラダ　すいか</t>
  </si>
  <si>
    <t>にんにく,しょうが,玉葱,にんじん,たけのこ(水煮),干し椎茸,ねぎ,グリンピース,★もやし,コーン缶,キャベツ.すいか</t>
  </si>
  <si>
    <t>牛乳
みそラーメン
れんこんの炒め物　りんご蒸しパン</t>
  </si>
  <si>
    <t>牛乳
食パン　手づくりリンゴジャム
スクウェアハンバーグ　もやしサラダ
ｺｰﾝｽｰﾌﾟ</t>
  </si>
  <si>
    <t>牛乳
麦ご飯　　鶏肉の唐揚げ
きんぴらごぼう　みそ汁</t>
  </si>
  <si>
    <t>牛乳
夏野菜カレー　キャベツサラダ
オレンジゼリー</t>
  </si>
  <si>
    <t>しょうが,にんにく,ごぼう,にんじん,だいこん,キャベツ,ねぎ</t>
  </si>
  <si>
    <t>にんにく,しょうが,玉葱,にんじん,トマト,青ピーマン,なす,西洋かぼちゃ,コーン缶,キャベツ,きゅうり.オレンジジュース</t>
  </si>
  <si>
    <t xml:space="preserve">  令和３年７月　学校給食献立表</t>
    <rPh sb="2" eb="4">
      <t>レイワ</t>
    </rPh>
    <rPh sb="5" eb="6">
      <t>ネン</t>
    </rPh>
    <rPh sb="7" eb="8">
      <t>ガツ</t>
    </rPh>
    <rPh sb="9" eb="11">
      <t>ガッコウ</t>
    </rPh>
    <rPh sb="11" eb="13">
      <t>キュウショク</t>
    </rPh>
    <rPh sb="13" eb="15">
      <t>コンダテ</t>
    </rPh>
    <rPh sb="15" eb="16">
      <t>ヒョウ</t>
    </rPh>
    <phoneticPr fontId="3"/>
  </si>
  <si>
    <t>591
22.5
24.4
2.4</t>
  </si>
  <si>
    <t>619
23.0
14.7
2.0</t>
  </si>
  <si>
    <t>624
21.4
14.0
1.9</t>
  </si>
  <si>
    <t>607
23.6
15.3
2.2</t>
  </si>
  <si>
    <t>621
23.6
20.8
2.0</t>
  </si>
  <si>
    <t>597
23.2
13.4
1.9</t>
  </si>
  <si>
    <t>595
25.9
18.2
2.0</t>
  </si>
  <si>
    <t>635
25.0
18.6
1.7</t>
  </si>
  <si>
    <t>682
30.4
20.9
2.2</t>
  </si>
  <si>
    <t>682
22.6
22.2
1.8</t>
  </si>
  <si>
    <t>641
30.7
22.7
2.2</t>
  </si>
  <si>
    <t>689
20.7
24.4
2.1</t>
  </si>
  <si>
    <t>599
19.0
22.2
2.3</t>
  </si>
  <si>
    <t>599
19.0
22.2
2.3</t>
    <phoneticPr fontId="3"/>
  </si>
  <si>
    <t>737
22.6
26.5
2.7</t>
  </si>
  <si>
    <t>726
27.2
29.3
2.8</t>
  </si>
  <si>
    <t>763
27.8
16.7
2.3</t>
  </si>
  <si>
    <t>769
25.7
15.8
2.2</t>
  </si>
  <si>
    <t>747
28.6
17.5
2.6</t>
  </si>
  <si>
    <t>765
28.6
24.7
2.3</t>
  </si>
  <si>
    <t>734
28.1
15
2.2</t>
  </si>
  <si>
    <t>732
31.6
21.3
2.3</t>
  </si>
  <si>
    <t>784
30.4
21.8
2</t>
  </si>
  <si>
    <t>845
37.4
24.8
2.6</t>
  </si>
  <si>
    <t>845
27.3
26.5
2.1</t>
  </si>
  <si>
    <t>791
37.8
27.1
2.6</t>
  </si>
  <si>
    <t>854
24.8
29.3
2.4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</si>
</sst>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0.0_ "/>
    <numFmt numFmtId="177" formatCode="0.00;_萀"/>
    <numFmt numFmtId="178" formatCode="0.00_ "/>
    <numFmt numFmtId="179" formatCode="###0"/>
    <numFmt numFmtId="180" formatCode="###0.0"/>
  </numFmts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20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AR P丸ゴシック体M"/>
      <family val="3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.5"/>
      <color theme="1"/>
      <name val="Century"/>
      <family val="1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u/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3"/>
      <name val="HG丸ｺﾞｼｯｸM-PRO"/>
      <family val="3"/>
      <charset val="128"/>
    </font>
    <font>
      <b/>
      <u/>
      <sz val="13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5"/>
      <name val="HG丸ｺﾞｼｯｸM-PRO"/>
      <family val="3"/>
      <charset val="128"/>
    </font>
    <font>
      <sz val="16"/>
      <color theme="1"/>
      <name val="HGS創英角ﾎﾟｯﾌﾟ体"/>
      <family val="3"/>
      <charset val="128"/>
    </font>
    <font>
      <sz val="8"/>
      <name val="ＭＳ 明朝"/>
      <family val="1"/>
      <charset val="128"/>
    </font>
    <font>
      <sz val="11"/>
      <color rgb="FF666666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2" fillId="0" borderId="0"/>
  </cellStyleXfs>
  <cellXfs count="14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 wrapText="1"/>
    </xf>
    <xf numFmtId="0" fontId="9" fillId="0" borderId="0" xfId="0" applyFont="1">
      <alignment vertical="center"/>
    </xf>
    <xf numFmtId="0" fontId="10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left" vertical="center" wrapText="1"/>
    </xf>
    <xf numFmtId="49" fontId="11" fillId="0" borderId="0" xfId="0" applyNumberFormat="1" applyFont="1" applyBorder="1" applyAlignment="1">
      <alignment horizontal="left" vertical="center" wrapText="1"/>
    </xf>
    <xf numFmtId="0" fontId="4" fillId="0" borderId="0" xfId="2" applyFont="1" applyBorder="1" applyAlignment="1">
      <alignment horizontal="left" vertical="center" wrapText="1"/>
    </xf>
    <xf numFmtId="6" fontId="7" fillId="0" borderId="0" xfId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5" fillId="0" borderId="0" xfId="0" applyFont="1" applyBorder="1" applyAlignment="1"/>
    <xf numFmtId="0" fontId="5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176" fontId="14" fillId="0" borderId="0" xfId="0" applyNumberFormat="1" applyFont="1" applyBorder="1" applyAlignment="1">
      <alignment horizontal="center" vertical="center"/>
    </xf>
    <xf numFmtId="177" fontId="14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78" fontId="14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justify"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/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/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/>
    <xf numFmtId="0" fontId="20" fillId="0" borderId="0" xfId="0" applyFont="1" applyBorder="1" applyAlignment="1">
      <alignment horizontal="left" vertical="center"/>
    </xf>
    <xf numFmtId="49" fontId="9" fillId="0" borderId="10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left" vertical="center" wrapText="1"/>
    </xf>
    <xf numFmtId="6" fontId="7" fillId="0" borderId="0" xfId="1" applyFont="1" applyBorder="1" applyAlignment="1">
      <alignment vertical="center" wrapText="1"/>
    </xf>
    <xf numFmtId="49" fontId="9" fillId="0" borderId="3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49" fontId="9" fillId="0" borderId="18" xfId="0" applyNumberFormat="1" applyFont="1" applyBorder="1" applyAlignment="1">
      <alignment horizontal="left" vertical="center" wrapText="1"/>
    </xf>
    <xf numFmtId="49" fontId="9" fillId="0" borderId="8" xfId="0" applyNumberFormat="1" applyFont="1" applyBorder="1" applyAlignment="1">
      <alignment horizontal="left" vertical="center" wrapText="1"/>
    </xf>
    <xf numFmtId="49" fontId="9" fillId="0" borderId="22" xfId="0" applyNumberFormat="1" applyFont="1" applyBorder="1" applyAlignment="1">
      <alignment horizontal="left" vertical="center" wrapText="1"/>
    </xf>
    <xf numFmtId="49" fontId="9" fillId="0" borderId="23" xfId="0" applyNumberFormat="1" applyFont="1" applyBorder="1" applyAlignment="1">
      <alignment horizontal="left" vertical="center" wrapText="1"/>
    </xf>
    <xf numFmtId="49" fontId="9" fillId="0" borderId="14" xfId="0" applyNumberFormat="1" applyFont="1" applyBorder="1" applyAlignment="1">
      <alignment horizontal="left" vertical="center" wrapText="1"/>
    </xf>
    <xf numFmtId="49" fontId="9" fillId="0" borderId="13" xfId="0" applyNumberFormat="1" applyFont="1" applyBorder="1" applyAlignment="1">
      <alignment horizontal="left" vertical="center" wrapText="1"/>
    </xf>
    <xf numFmtId="49" fontId="9" fillId="0" borderId="19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left" vertical="center" wrapText="1"/>
    </xf>
    <xf numFmtId="49" fontId="10" fillId="0" borderId="10" xfId="0" applyNumberFormat="1" applyFont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15" xfId="0" applyNumberFormat="1" applyFont="1" applyBorder="1" applyAlignment="1">
      <alignment horizontal="left" vertical="center" wrapText="1"/>
    </xf>
    <xf numFmtId="49" fontId="9" fillId="0" borderId="20" xfId="0" applyNumberFormat="1" applyFont="1" applyBorder="1" applyAlignment="1">
      <alignment horizontal="left" vertical="center" wrapText="1"/>
    </xf>
    <xf numFmtId="49" fontId="9" fillId="0" borderId="21" xfId="0" applyNumberFormat="1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49" fontId="10" fillId="0" borderId="25" xfId="0" applyNumberFormat="1" applyFont="1" applyBorder="1" applyAlignment="1">
      <alignment horizontal="left" vertical="center" wrapText="1"/>
    </xf>
    <xf numFmtId="49" fontId="10" fillId="0" borderId="26" xfId="0" applyNumberFormat="1" applyFont="1" applyBorder="1" applyAlignment="1">
      <alignment horizontal="left" vertical="center" wrapText="1"/>
    </xf>
    <xf numFmtId="49" fontId="9" fillId="0" borderId="7" xfId="0" applyNumberFormat="1" applyFont="1" applyBorder="1" applyAlignment="1">
      <alignment horizontal="left" vertical="center" wrapText="1"/>
    </xf>
    <xf numFmtId="49" fontId="9" fillId="0" borderId="27" xfId="0" applyNumberFormat="1" applyFont="1" applyBorder="1" applyAlignment="1">
      <alignment horizontal="left" vertical="center" wrapText="1"/>
    </xf>
    <xf numFmtId="49" fontId="10" fillId="0" borderId="28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1" fillId="0" borderId="2" xfId="0" applyFont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9" fillId="0" borderId="2" xfId="0" applyFont="1" applyBorder="1">
      <alignment vertical="center"/>
    </xf>
    <xf numFmtId="49" fontId="11" fillId="0" borderId="2" xfId="0" applyNumberFormat="1" applyFont="1" applyBorder="1" applyAlignment="1">
      <alignment horizontal="right" vertical="top" wrapText="1"/>
    </xf>
    <xf numFmtId="49" fontId="11" fillId="0" borderId="2" xfId="0" applyNumberFormat="1" applyFont="1" applyBorder="1" applyAlignment="1">
      <alignment horizontal="left" vertical="top" wrapText="1"/>
    </xf>
    <xf numFmtId="179" fontId="11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180" fontId="11" fillId="0" borderId="2" xfId="0" applyNumberFormat="1" applyFont="1" applyBorder="1" applyAlignment="1">
      <alignment horizontal="right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right" vertical="center" wrapText="1"/>
    </xf>
    <xf numFmtId="0" fontId="9" fillId="0" borderId="0" xfId="0" applyFont="1" applyFill="1">
      <alignment vertical="center"/>
    </xf>
    <xf numFmtId="49" fontId="9" fillId="0" borderId="31" xfId="0" applyNumberFormat="1" applyFont="1" applyBorder="1" applyAlignment="1">
      <alignment horizontal="left" vertical="center" wrapText="1"/>
    </xf>
    <xf numFmtId="49" fontId="11" fillId="0" borderId="29" xfId="0" applyNumberFormat="1" applyFont="1" applyBorder="1" applyAlignment="1">
      <alignment horizontal="right" vertical="center" wrapText="1"/>
    </xf>
    <xf numFmtId="0" fontId="11" fillId="0" borderId="30" xfId="0" applyFont="1" applyBorder="1" applyAlignment="1">
      <alignment horizontal="right" vertical="center" wrapText="1"/>
    </xf>
    <xf numFmtId="49" fontId="11" fillId="0" borderId="32" xfId="0" applyNumberFormat="1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49" fontId="11" fillId="0" borderId="0" xfId="0" applyNumberFormat="1" applyFont="1" applyBorder="1" applyAlignment="1">
      <alignment horizontal="left" vertical="top" wrapText="1"/>
    </xf>
    <xf numFmtId="0" fontId="11" fillId="0" borderId="0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6" fillId="0" borderId="0" xfId="0" applyFont="1" applyBorder="1" applyAlignment="1">
      <alignment horizontal="right" vertical="top" wrapText="1"/>
    </xf>
    <xf numFmtId="0" fontId="15" fillId="0" borderId="0" xfId="0" applyFont="1" applyBorder="1" applyAlignment="1">
      <alignment horizontal="right" vertical="top" wrapText="1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49" fontId="9" fillId="0" borderId="2" xfId="0" applyNumberFormat="1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16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justify" vertical="top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9" fillId="3" borderId="33" xfId="0" applyFont="1" applyFill="1" applyBorder="1">
      <alignment vertical="center"/>
    </xf>
    <xf numFmtId="0" fontId="9" fillId="3" borderId="34" xfId="0" applyFont="1" applyFill="1" applyBorder="1">
      <alignment vertical="center"/>
    </xf>
    <xf numFmtId="0" fontId="9" fillId="0" borderId="34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24" xfId="0" applyFont="1" applyFill="1" applyBorder="1">
      <alignment vertical="center"/>
    </xf>
    <xf numFmtId="0" fontId="9" fillId="0" borderId="16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37" xfId="0" applyFont="1" applyFill="1" applyBorder="1">
      <alignment vertical="center"/>
    </xf>
    <xf numFmtId="0" fontId="9" fillId="0" borderId="36" xfId="0" applyFont="1" applyFill="1" applyBorder="1">
      <alignment vertical="center"/>
    </xf>
    <xf numFmtId="0" fontId="9" fillId="0" borderId="38" xfId="0" applyFont="1" applyFill="1" applyBorder="1">
      <alignment vertical="center"/>
    </xf>
    <xf numFmtId="0" fontId="9" fillId="0" borderId="27" xfId="0" applyFont="1" applyFill="1" applyBorder="1">
      <alignment vertical="center"/>
    </xf>
    <xf numFmtId="0" fontId="9" fillId="0" borderId="21" xfId="0" applyFont="1" applyFill="1" applyBorder="1">
      <alignment vertical="center"/>
    </xf>
    <xf numFmtId="49" fontId="9" fillId="0" borderId="2" xfId="0" applyNumberFormat="1" applyFont="1" applyBorder="1" applyAlignment="1">
      <alignment horizontal="left" vertical="top" wrapText="1"/>
    </xf>
    <xf numFmtId="0" fontId="13" fillId="0" borderId="0" xfId="0" applyFont="1" applyAlignment="1">
      <alignment vertical="center"/>
    </xf>
    <xf numFmtId="0" fontId="9" fillId="0" borderId="33" xfId="0" applyFont="1" applyBorder="1">
      <alignment vertical="center"/>
    </xf>
    <xf numFmtId="0" fontId="9" fillId="0" borderId="33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26" fillId="0" borderId="39" xfId="0" applyNumberFormat="1" applyFont="1" applyBorder="1" applyAlignment="1">
      <alignment horizontal="right" vertical="center" wrapText="1"/>
    </xf>
    <xf numFmtId="0" fontId="26" fillId="0" borderId="11" xfId="0" applyNumberFormat="1" applyFont="1" applyBorder="1" applyAlignment="1">
      <alignment horizontal="right" vertical="center" wrapText="1"/>
    </xf>
    <xf numFmtId="0" fontId="26" fillId="0" borderId="6" xfId="0" applyNumberFormat="1" applyFont="1" applyBorder="1" applyAlignment="1">
      <alignment horizontal="right" vertical="center" wrapText="1"/>
    </xf>
    <xf numFmtId="0" fontId="24" fillId="0" borderId="2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27" fillId="0" borderId="0" xfId="0" applyFont="1">
      <alignment vertical="center"/>
    </xf>
    <xf numFmtId="0" fontId="20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/>
    </xf>
  </cellXfs>
  <cellStyles count="3">
    <cellStyle name="通貨" xfId="1" builtinId="7"/>
    <cellStyle name="標準" xfId="0" builtinId="0"/>
    <cellStyle name="標準 2" xfId="2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118460</xdr:colOff>
      <xdr:row>0</xdr:row>
      <xdr:rowOff>23209</xdr:rowOff>
    </xdr:from>
    <xdr:to>
      <xdr:col>17</xdr:col>
      <xdr:colOff>510667</xdr:colOff>
      <xdr:row>0</xdr:row>
      <xdr:rowOff>639534</xdr:rowOff>
    </xdr:to>
    <xdr:sp macro="" textlink="">
      <xdr:nvSpPr>
        <xdr:cNvPr id="16" name="下矢印 15"/>
        <xdr:cNvSpPr/>
      </xdr:nvSpPr>
      <xdr:spPr>
        <a:xfrm>
          <a:off x="12841139" y="23209"/>
          <a:ext cx="392207" cy="6163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2</xdr:col>
      <xdr:colOff>963706</xdr:colOff>
      <xdr:row>0</xdr:row>
      <xdr:rowOff>0</xdr:rowOff>
    </xdr:from>
    <xdr:to>
      <xdr:col>2</xdr:col>
      <xdr:colOff>2039471</xdr:colOff>
      <xdr:row>1</xdr:row>
      <xdr:rowOff>145353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206" y="0"/>
          <a:ext cx="1075765" cy="929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44825</xdr:colOff>
      <xdr:row>0</xdr:row>
      <xdr:rowOff>89647</xdr:rowOff>
    </xdr:from>
    <xdr:to>
      <xdr:col>5</xdr:col>
      <xdr:colOff>1199030</xdr:colOff>
      <xdr:row>1</xdr:row>
      <xdr:rowOff>262586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1825" y="89647"/>
          <a:ext cx="1154205" cy="957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68"/>
  <sheetViews>
    <sheetView tabSelected="1" zoomScale="85" zoomScaleNormal="85" workbookViewId="0">
      <selection activeCell="J1" sqref="J1"/>
    </sheetView>
  </sheetViews>
  <sheetFormatPr defaultColWidth="8.85546875" defaultRowHeight="13.5"/>
  <cols>
    <col min="1" max="1" width="2.5703125" customWidth="1"/>
    <col min="2" max="2" width="6" style="9" customWidth="1"/>
    <col min="3" max="3" width="37.7109375" style="10" customWidth="1"/>
    <col min="4" max="4" width="25.7109375" style="10" customWidth="1"/>
    <col min="5" max="5" width="25.140625" style="10" customWidth="1"/>
    <col min="6" max="6" width="29" style="10" customWidth="1"/>
    <col min="7" max="7" width="16.28515625" style="10" hidden="1" customWidth="1"/>
    <col min="8" max="8" width="16.140625" style="10" hidden="1" customWidth="1"/>
    <col min="9" max="9" width="5" style="10" customWidth="1"/>
    <col min="10" max="10" width="5" style="54" customWidth="1"/>
    <col min="11" max="12" width="4.28515625" customWidth="1"/>
    <col min="13" max="13" width="9.140625" hidden="1" customWidth="1"/>
    <col min="14" max="20" width="9.140625" style="93" hidden="1" customWidth="1"/>
    <col min="21" max="28" width="9.140625" hidden="1" customWidth="1"/>
    <col min="29" max="63" width="8.85546875" hidden="1" customWidth="1"/>
    <col min="64" max="64" width="2.5703125" hidden="1" customWidth="1"/>
    <col min="65" max="71" width="8.85546875" customWidth="1"/>
  </cols>
  <sheetData>
    <row r="1" spans="2:67" s="1" customFormat="1" ht="61.5" customHeight="1">
      <c r="B1" s="127" t="s">
        <v>147</v>
      </c>
      <c r="C1" s="127"/>
      <c r="D1" s="127"/>
      <c r="E1" s="127"/>
      <c r="F1" s="127"/>
      <c r="G1" s="127"/>
      <c r="H1" s="127"/>
      <c r="I1" s="127"/>
      <c r="J1" s="83"/>
      <c r="M1"/>
      <c r="N1" s="93"/>
      <c r="O1" s="93"/>
      <c r="P1" s="93"/>
      <c r="Q1" s="93"/>
      <c r="R1" s="93"/>
      <c r="S1" s="93"/>
      <c r="T1" s="93"/>
      <c r="BM1"/>
    </row>
    <row r="2" spans="2:67" s="1" customFormat="1" ht="29.25" customHeight="1">
      <c r="B2" s="12"/>
      <c r="C2" s="12"/>
      <c r="D2" s="12"/>
      <c r="E2" s="12"/>
      <c r="F2" s="141" t="s">
        <v>57</v>
      </c>
      <c r="G2" s="141"/>
      <c r="H2" s="141"/>
      <c r="I2" s="141"/>
      <c r="J2" s="141"/>
      <c r="K2" s="141"/>
      <c r="N2" s="94"/>
      <c r="O2" s="94"/>
      <c r="P2" s="94"/>
      <c r="Q2" s="94"/>
      <c r="R2" s="94"/>
      <c r="S2" s="94"/>
      <c r="T2" s="94"/>
      <c r="BM2"/>
    </row>
    <row r="3" spans="2:67" s="1" customFormat="1" ht="24" hidden="1">
      <c r="B3" s="12" t="s">
        <v>5</v>
      </c>
      <c r="C3" s="30"/>
      <c r="D3" s="30"/>
      <c r="E3" s="12"/>
      <c r="F3" s="25"/>
      <c r="G3" s="25"/>
      <c r="H3" s="26"/>
      <c r="I3" s="27"/>
      <c r="J3" s="83"/>
      <c r="N3" s="94"/>
      <c r="O3" s="94"/>
      <c r="P3" s="94"/>
      <c r="Q3" s="94"/>
      <c r="R3" s="94"/>
      <c r="S3" s="94"/>
      <c r="T3" s="94"/>
    </row>
    <row r="4" spans="2:67" s="1" customFormat="1" ht="24" hidden="1">
      <c r="B4" s="12" t="s">
        <v>4</v>
      </c>
      <c r="C4" s="30"/>
      <c r="D4" s="30"/>
      <c r="E4" s="12"/>
      <c r="F4" s="25"/>
      <c r="G4" s="25"/>
      <c r="H4" s="26"/>
      <c r="I4" s="27"/>
      <c r="J4" s="83"/>
      <c r="N4" s="94"/>
      <c r="O4" s="94"/>
      <c r="P4" s="94"/>
      <c r="Q4" s="94"/>
      <c r="R4" s="94"/>
      <c r="S4" s="94"/>
      <c r="T4" s="94"/>
    </row>
    <row r="5" spans="2:67" s="1" customFormat="1" ht="24" hidden="1">
      <c r="B5" s="12"/>
      <c r="C5" s="12"/>
      <c r="D5" s="12"/>
      <c r="E5" s="12"/>
      <c r="F5" s="25"/>
      <c r="G5" s="25"/>
      <c r="H5" s="26"/>
      <c r="I5" s="27"/>
      <c r="J5" s="83"/>
      <c r="N5" s="94"/>
      <c r="O5" s="94"/>
      <c r="P5" s="94"/>
      <c r="Q5" s="94"/>
      <c r="R5" s="94"/>
      <c r="S5" s="94"/>
      <c r="T5" s="94"/>
    </row>
    <row r="6" spans="2:67" s="1" customFormat="1" ht="24" hidden="1">
      <c r="B6" s="31" t="s">
        <v>9</v>
      </c>
      <c r="C6" s="30"/>
      <c r="D6" s="30"/>
      <c r="E6" s="12"/>
      <c r="F6" s="12"/>
      <c r="G6" s="12"/>
      <c r="H6" s="11"/>
      <c r="I6" s="24"/>
      <c r="J6" s="83"/>
      <c r="N6" s="94"/>
      <c r="O6" s="94"/>
      <c r="P6" s="94"/>
      <c r="Q6" s="94"/>
      <c r="R6" s="94"/>
      <c r="S6" s="94"/>
      <c r="T6" s="94"/>
    </row>
    <row r="7" spans="2:67" s="1" customFormat="1" ht="15" hidden="1">
      <c r="B7" s="30" t="s">
        <v>6</v>
      </c>
      <c r="C7" s="30"/>
      <c r="D7" s="30"/>
      <c r="E7" s="12"/>
      <c r="F7" s="128" t="s">
        <v>8</v>
      </c>
      <c r="G7" s="129"/>
      <c r="H7" s="129"/>
      <c r="I7" s="130"/>
      <c r="J7" s="83"/>
      <c r="N7" s="94"/>
      <c r="O7" s="94"/>
      <c r="P7" s="94"/>
      <c r="Q7" s="94"/>
      <c r="R7" s="94"/>
      <c r="S7" s="94"/>
      <c r="T7" s="94"/>
    </row>
    <row r="8" spans="2:67" s="1" customFormat="1" ht="15" hidden="1">
      <c r="B8" s="30" t="s">
        <v>7</v>
      </c>
      <c r="C8" s="30"/>
      <c r="D8" s="30"/>
      <c r="E8" s="12"/>
      <c r="F8" s="131"/>
      <c r="G8" s="132"/>
      <c r="H8" s="132"/>
      <c r="I8" s="133"/>
      <c r="J8" s="84"/>
      <c r="K8" s="19"/>
      <c r="L8" s="19"/>
      <c r="M8" s="19"/>
      <c r="N8" s="95"/>
      <c r="O8" s="95"/>
      <c r="P8" s="95"/>
      <c r="Q8" s="95"/>
      <c r="R8" s="95"/>
      <c r="S8" s="95"/>
      <c r="T8" s="95"/>
      <c r="U8" s="20"/>
      <c r="V8" s="19"/>
    </row>
    <row r="9" spans="2:67" s="1" customFormat="1" ht="15" hidden="1">
      <c r="B9" s="30" t="s">
        <v>26</v>
      </c>
      <c r="C9" s="30"/>
      <c r="D9" s="30"/>
      <c r="E9" s="12"/>
      <c r="F9" s="134"/>
      <c r="G9" s="134"/>
      <c r="H9" s="134"/>
      <c r="I9" s="134"/>
      <c r="J9" s="84"/>
      <c r="K9" s="19"/>
      <c r="L9" s="19"/>
      <c r="M9" s="19"/>
      <c r="N9" s="95"/>
      <c r="O9" s="95"/>
      <c r="P9" s="95"/>
      <c r="Q9" s="95"/>
      <c r="R9" s="95"/>
      <c r="S9" s="95"/>
      <c r="T9" s="95"/>
      <c r="U9" s="20"/>
      <c r="V9" s="19"/>
    </row>
    <row r="10" spans="2:67" s="1" customFormat="1" ht="15" hidden="1">
      <c r="B10" s="30" t="s">
        <v>30</v>
      </c>
      <c r="C10" s="30"/>
      <c r="D10" s="30"/>
      <c r="E10" s="12"/>
      <c r="F10" s="135"/>
      <c r="G10" s="135"/>
      <c r="H10" s="135"/>
      <c r="I10" s="135"/>
      <c r="J10" s="84"/>
      <c r="K10" s="19"/>
      <c r="L10" s="19"/>
      <c r="M10" s="19"/>
      <c r="N10" s="95"/>
      <c r="O10" s="95"/>
      <c r="P10" s="95"/>
      <c r="Q10" s="95"/>
      <c r="R10" s="95"/>
      <c r="S10" s="95"/>
      <c r="T10" s="95"/>
      <c r="U10" s="20"/>
      <c r="V10" s="19"/>
    </row>
    <row r="11" spans="2:67" s="1" customFormat="1" ht="21" hidden="1">
      <c r="B11" s="136" ph="1"/>
      <c r="C11" s="136"/>
      <c r="D11" s="136"/>
      <c r="E11" s="136"/>
      <c r="F11" s="136"/>
      <c r="G11" s="60"/>
      <c r="H11" s="2"/>
      <c r="I11" s="2"/>
      <c r="J11" s="85"/>
      <c r="K11" s="21"/>
      <c r="L11" s="21"/>
      <c r="M11" s="21"/>
      <c r="N11" s="96"/>
      <c r="O11" s="96"/>
      <c r="P11" s="96"/>
      <c r="Q11" s="96"/>
      <c r="R11" s="96"/>
      <c r="S11" s="96"/>
      <c r="T11" s="96"/>
      <c r="U11" s="21"/>
      <c r="V11" s="21"/>
    </row>
    <row r="12" spans="2:67" s="3" customFormat="1" ht="40.5" customHeight="1">
      <c r="B12" s="139" t="s">
        <v>27</v>
      </c>
      <c r="C12" s="140" t="s">
        <v>0</v>
      </c>
      <c r="D12" s="139" t="s">
        <v>1</v>
      </c>
      <c r="E12" s="139" t="s">
        <v>2</v>
      </c>
      <c r="F12" s="139" t="s">
        <v>11</v>
      </c>
      <c r="G12" s="49" t="s">
        <v>10</v>
      </c>
      <c r="H12" s="78" t="s">
        <v>12</v>
      </c>
      <c r="I12" s="137" t="s">
        <v>33</v>
      </c>
      <c r="J12" s="137"/>
      <c r="K12" s="137"/>
      <c r="L12" s="79"/>
      <c r="N12" s="73"/>
      <c r="O12" s="73"/>
      <c r="P12" s="73"/>
      <c r="Q12" s="73"/>
      <c r="R12" s="73"/>
      <c r="S12" s="73"/>
      <c r="T12" s="73"/>
    </row>
    <row r="13" spans="2:67" s="3" customFormat="1" ht="18" customHeight="1" thickBot="1">
      <c r="B13" s="139"/>
      <c r="C13" s="140"/>
      <c r="D13" s="139"/>
      <c r="E13" s="139"/>
      <c r="F13" s="139"/>
      <c r="G13" s="50"/>
      <c r="H13" s="50"/>
      <c r="I13" s="64" t="s">
        <v>34</v>
      </c>
      <c r="J13" s="123" t="s">
        <v>55</v>
      </c>
      <c r="K13" s="65"/>
      <c r="L13" s="80"/>
      <c r="N13" s="73"/>
      <c r="O13" s="73"/>
      <c r="P13" s="73"/>
      <c r="Q13" s="73"/>
      <c r="R13" s="73"/>
      <c r="S13" s="73"/>
      <c r="T13" s="73"/>
    </row>
    <row r="14" spans="2:67" s="3" customFormat="1" ht="37.5" hidden="1" customHeight="1" thickBot="1">
      <c r="B14" s="49" t="e">
        <f>#REF!</f>
        <v>#REF!</v>
      </c>
      <c r="C14" s="50" t="e">
        <f>#REF!</f>
        <v>#REF!</v>
      </c>
      <c r="D14" s="45" t="e">
        <f>#REF!</f>
        <v>#REF!</v>
      </c>
      <c r="E14" s="45" t="e">
        <f>#REF!</f>
        <v>#REF!</v>
      </c>
      <c r="F14" s="45" t="e">
        <f>#REF!</f>
        <v>#REF!</v>
      </c>
      <c r="G14" s="50"/>
      <c r="H14" s="50"/>
      <c r="I14" s="66"/>
      <c r="J14" s="66"/>
      <c r="K14" s="67" t="s">
        <v>35</v>
      </c>
      <c r="L14" s="81"/>
      <c r="M14" s="101" t="s">
        <v>44</v>
      </c>
      <c r="N14" s="73"/>
      <c r="O14" s="73"/>
      <c r="P14" s="73" t="s">
        <v>45</v>
      </c>
      <c r="Q14" s="73"/>
      <c r="R14" s="73"/>
      <c r="S14" s="73"/>
      <c r="T14" s="73"/>
      <c r="U14" s="3">
        <v>138</v>
      </c>
      <c r="V14" s="3">
        <v>6.8</v>
      </c>
      <c r="W14" s="3">
        <v>7.8</v>
      </c>
      <c r="X14" s="3">
        <v>0.2</v>
      </c>
    </row>
    <row r="15" spans="2:67" s="3" customFormat="1" ht="40.5" customHeight="1">
      <c r="B15" s="49" t="s">
        <v>86</v>
      </c>
      <c r="C15" s="91" t="s">
        <v>133</v>
      </c>
      <c r="D15" s="45" t="s">
        <v>87</v>
      </c>
      <c r="E15" s="45" t="s">
        <v>88</v>
      </c>
      <c r="F15" s="45" t="s">
        <v>89</v>
      </c>
      <c r="G15" s="50"/>
      <c r="H15" s="50"/>
      <c r="I15" s="68" t="s">
        <v>160</v>
      </c>
      <c r="J15" s="62" t="s">
        <v>162</v>
      </c>
      <c r="K15" s="69" t="s">
        <v>35</v>
      </c>
      <c r="L15" s="81"/>
      <c r="M15" s="120" t="s">
        <v>161</v>
      </c>
      <c r="N15" s="73"/>
      <c r="O15" s="120">
        <v>549</v>
      </c>
      <c r="P15" s="106">
        <v>19</v>
      </c>
      <c r="Q15" s="106">
        <v>22.2</v>
      </c>
      <c r="R15" s="107">
        <v>2.2999999999999998</v>
      </c>
      <c r="S15" s="73" t="str">
        <f>O15&amp;P15&amp;Q15&amp;R15</f>
        <v>5491922.22.3</v>
      </c>
      <c r="T15" s="73"/>
      <c r="U15" s="102">
        <v>599</v>
      </c>
      <c r="V15" s="106">
        <v>19</v>
      </c>
      <c r="W15" s="106">
        <v>22.2</v>
      </c>
      <c r="X15" s="107">
        <v>2.2999999999999998</v>
      </c>
      <c r="Y15" s="63" t="s">
        <v>43</v>
      </c>
      <c r="Z15" s="3">
        <f>U15-138</f>
        <v>461</v>
      </c>
      <c r="AA15" s="3">
        <f>V15-6.8</f>
        <v>12.2</v>
      </c>
      <c r="AB15" s="3">
        <f>W15-7.8</f>
        <v>14.399999999999999</v>
      </c>
      <c r="AC15" s="3">
        <f>X15-0.2</f>
        <v>2.0999999999999996</v>
      </c>
      <c r="AE15" s="3">
        <f>Z15*1.3+138</f>
        <v>737.30000000000007</v>
      </c>
      <c r="AF15" s="3">
        <f>AA15*1.3+6.8</f>
        <v>22.66</v>
      </c>
      <c r="AG15" s="3">
        <f>AB15*1.3+7.8</f>
        <v>26.52</v>
      </c>
      <c r="AH15" s="3">
        <f>AC15*1.2+0.2</f>
        <v>2.7199999999999998</v>
      </c>
      <c r="AJ15" s="3">
        <f>ROUNDDOWN(AE15,0)</f>
        <v>737</v>
      </c>
      <c r="AK15" s="3">
        <f>ROUNDDOWN(AF15,1)</f>
        <v>22.6</v>
      </c>
      <c r="AL15" s="3">
        <f>ROUNDDOWN(AG15,1)</f>
        <v>26.5</v>
      </c>
      <c r="AM15" s="3">
        <f>ROUNDDOWN(AH15,1)</f>
        <v>2.7</v>
      </c>
      <c r="AO15" s="3">
        <f>ROUNDDOWN(AJ15,0)</f>
        <v>737</v>
      </c>
      <c r="AP15" s="3">
        <f>ROUNDDOWN(AK15,1)</f>
        <v>22.6</v>
      </c>
      <c r="AQ15" s="3">
        <f>ROUNDDOWN(AL15,1)</f>
        <v>26.5</v>
      </c>
      <c r="AR15" s="3">
        <f>ROUNDDOWN(AM15,1)</f>
        <v>2.7</v>
      </c>
      <c r="AT15" s="63" t="s">
        <v>36</v>
      </c>
      <c r="AU15" s="63" t="s">
        <v>36</v>
      </c>
      <c r="AV15" s="63" t="s">
        <v>36</v>
      </c>
      <c r="AW15" s="63"/>
      <c r="AY15" s="80" t="str">
        <f>AO15&amp;AT15</f>
        <v xml:space="preserve">737
</v>
      </c>
      <c r="AZ15" s="80" t="str">
        <f t="shared" ref="AZ15:BC38" si="0">AP15&amp;AU15</f>
        <v xml:space="preserve">22.6
</v>
      </c>
      <c r="BA15" s="80" t="str">
        <f t="shared" si="0"/>
        <v xml:space="preserve">26.5
</v>
      </c>
      <c r="BB15" s="80" t="str">
        <f t="shared" si="0"/>
        <v>2.7</v>
      </c>
      <c r="BC15" s="3" t="str">
        <f t="shared" si="0"/>
        <v/>
      </c>
      <c r="BD15" s="3" t="str">
        <f>AT15&amp;AY15</f>
        <v xml:space="preserve">
737
</v>
      </c>
      <c r="BE15" s="3" t="str">
        <f t="shared" ref="BE15:BE40" si="1">AU15&amp;AZ15</f>
        <v xml:space="preserve">
22.6
</v>
      </c>
      <c r="BF15" s="3" t="str">
        <f t="shared" ref="BF15:BF40" si="2">AV15&amp;BA15</f>
        <v xml:space="preserve">
26.5
</v>
      </c>
      <c r="BG15" s="3" t="str">
        <f t="shared" ref="BG15:BG40" si="3">AW15&amp;BB15</f>
        <v>2.7</v>
      </c>
      <c r="BI15" s="116" t="str">
        <f>AY15&amp;AZ15&amp;BA15&amp;BB15</f>
        <v>737
22.6
26.5
2.7</v>
      </c>
      <c r="BK15" s="117" t="s">
        <v>162</v>
      </c>
    </row>
    <row r="16" spans="2:67" s="3" customFormat="1" ht="40.5" customHeight="1">
      <c r="B16" s="49" t="s">
        <v>90</v>
      </c>
      <c r="C16" s="91" t="s">
        <v>134</v>
      </c>
      <c r="D16" s="45" t="s">
        <v>91</v>
      </c>
      <c r="E16" s="45" t="s">
        <v>92</v>
      </c>
      <c r="F16" s="45" t="s">
        <v>93</v>
      </c>
      <c r="G16" s="50"/>
      <c r="H16" s="50"/>
      <c r="I16" s="68" t="s">
        <v>148</v>
      </c>
      <c r="J16" s="62" t="s">
        <v>163</v>
      </c>
      <c r="K16" s="69" t="s">
        <v>35</v>
      </c>
      <c r="L16" s="81"/>
      <c r="M16" s="121" t="s">
        <v>148</v>
      </c>
      <c r="N16" s="73"/>
      <c r="O16" s="121">
        <v>591</v>
      </c>
      <c r="P16" s="108">
        <v>22.5</v>
      </c>
      <c r="Q16" s="108">
        <v>24.4</v>
      </c>
      <c r="R16" s="109">
        <v>2.4</v>
      </c>
      <c r="S16" s="73" t="str">
        <f t="shared" ref="S16:S47" si="4">O16&amp;P16&amp;Q16&amp;R16</f>
        <v>59122.524.42.4</v>
      </c>
      <c r="T16" s="73"/>
      <c r="U16" s="103">
        <v>591</v>
      </c>
      <c r="V16" s="108">
        <v>22.5</v>
      </c>
      <c r="W16" s="108">
        <v>24.4</v>
      </c>
      <c r="X16" s="109">
        <v>2.4</v>
      </c>
      <c r="Y16" s="63" t="s">
        <v>43</v>
      </c>
      <c r="Z16" s="3">
        <f t="shared" ref="Z16:Z40" si="5">U16-138</f>
        <v>453</v>
      </c>
      <c r="AA16" s="3">
        <f t="shared" ref="AA16:AA40" si="6">V16-6.8</f>
        <v>15.7</v>
      </c>
      <c r="AB16" s="3">
        <f t="shared" ref="AB16:AB40" si="7">W16-7.8</f>
        <v>16.599999999999998</v>
      </c>
      <c r="AC16" s="3">
        <f t="shared" ref="AC16:AC40" si="8">X16-0.2</f>
        <v>2.1999999999999997</v>
      </c>
      <c r="AE16" s="3">
        <f>Z16*1.3+138</f>
        <v>726.9</v>
      </c>
      <c r="AF16" s="3">
        <f>AA16*1.3+6.8</f>
        <v>27.21</v>
      </c>
      <c r="AG16" s="3">
        <f>AB16*1.3+7.8</f>
        <v>29.38</v>
      </c>
      <c r="AH16" s="3">
        <f t="shared" ref="AH16:AH40" si="9">AC16*1.2+0.2</f>
        <v>2.84</v>
      </c>
      <c r="AJ16" s="3">
        <f t="shared" ref="AJ16:AJ40" si="10">ROUNDDOWN(AE16,0)</f>
        <v>726</v>
      </c>
      <c r="AK16" s="3">
        <f t="shared" ref="AK16:AK40" si="11">ROUNDDOWN(AF16,1)</f>
        <v>27.2</v>
      </c>
      <c r="AL16" s="3">
        <f t="shared" ref="AL16:AL40" si="12">ROUNDDOWN(AG16,1)</f>
        <v>29.3</v>
      </c>
      <c r="AM16" s="3">
        <f t="shared" ref="AM16:AM40" si="13">ROUNDDOWN(AH16,1)</f>
        <v>2.8</v>
      </c>
      <c r="AO16" s="3">
        <f t="shared" ref="AO16:AO27" si="14">ROUNDDOWN(AJ16,0)</f>
        <v>726</v>
      </c>
      <c r="AP16" s="3">
        <f t="shared" ref="AP16:AP27" si="15">ROUNDDOWN(AK16,1)</f>
        <v>27.2</v>
      </c>
      <c r="AQ16" s="3">
        <f t="shared" ref="AQ16:AQ27" si="16">ROUNDDOWN(AL16,1)</f>
        <v>29.3</v>
      </c>
      <c r="AR16" s="3">
        <f t="shared" ref="AR16:AR27" si="17">ROUNDDOWN(AM16,1)</f>
        <v>2.8</v>
      </c>
      <c r="AT16" s="63" t="s">
        <v>36</v>
      </c>
      <c r="AU16" s="63" t="s">
        <v>36</v>
      </c>
      <c r="AV16" s="63" t="s">
        <v>36</v>
      </c>
      <c r="AW16" s="63"/>
      <c r="AY16" s="80" t="str">
        <f t="shared" ref="AY16:AY40" si="18">AO16&amp;AT16</f>
        <v xml:space="preserve">726
</v>
      </c>
      <c r="AZ16" s="80" t="str">
        <f t="shared" si="0"/>
        <v xml:space="preserve">27.2
</v>
      </c>
      <c r="BA16" s="80" t="str">
        <f t="shared" si="0"/>
        <v xml:space="preserve">29.3
</v>
      </c>
      <c r="BB16" s="80" t="str">
        <f t="shared" si="0"/>
        <v>2.8</v>
      </c>
      <c r="BC16" s="3" t="str">
        <f t="shared" si="0"/>
        <v/>
      </c>
      <c r="BD16" s="3" t="str">
        <f t="shared" ref="BD16:BD40" si="19">AT16&amp;AY16</f>
        <v xml:space="preserve">
726
</v>
      </c>
      <c r="BE16" s="3" t="str">
        <f t="shared" si="1"/>
        <v xml:space="preserve">
27.2
</v>
      </c>
      <c r="BF16" s="3" t="str">
        <f t="shared" si="2"/>
        <v xml:space="preserve">
29.3
</v>
      </c>
      <c r="BG16" s="3" t="str">
        <f t="shared" si="3"/>
        <v>2.8</v>
      </c>
      <c r="BI16" s="104" t="str">
        <f t="shared" ref="BI16:BI40" si="20">AY16&amp;AZ16&amp;BA16&amp;BB16</f>
        <v>726
27.2
29.3
2.8</v>
      </c>
      <c r="BK16" s="118" t="s">
        <v>163</v>
      </c>
      <c r="BO16"/>
    </row>
    <row r="17" spans="2:68" s="3" customFormat="1" ht="40.5" customHeight="1">
      <c r="B17" s="49" t="s">
        <v>94</v>
      </c>
      <c r="C17" s="91" t="s">
        <v>95</v>
      </c>
      <c r="D17" s="45" t="s">
        <v>96</v>
      </c>
      <c r="E17" s="45" t="s">
        <v>97</v>
      </c>
      <c r="F17" s="45" t="s">
        <v>98</v>
      </c>
      <c r="G17" s="50"/>
      <c r="H17" s="50"/>
      <c r="I17" s="68" t="s">
        <v>149</v>
      </c>
      <c r="J17" s="62" t="s">
        <v>164</v>
      </c>
      <c r="K17" s="69" t="s">
        <v>35</v>
      </c>
      <c r="L17" s="81"/>
      <c r="M17" s="121" t="s">
        <v>149</v>
      </c>
      <c r="N17" s="73"/>
      <c r="O17" s="121">
        <v>619</v>
      </c>
      <c r="P17" s="108">
        <v>23</v>
      </c>
      <c r="Q17" s="108">
        <v>14.7</v>
      </c>
      <c r="R17" s="109">
        <v>2</v>
      </c>
      <c r="S17" s="73" t="str">
        <f t="shared" si="4"/>
        <v>6192314.72</v>
      </c>
      <c r="T17" s="73"/>
      <c r="U17" s="103">
        <v>619</v>
      </c>
      <c r="V17" s="108">
        <v>23</v>
      </c>
      <c r="W17" s="108">
        <v>14.7</v>
      </c>
      <c r="X17" s="109">
        <v>2</v>
      </c>
      <c r="Y17" s="63" t="s">
        <v>43</v>
      </c>
      <c r="Z17" s="3">
        <f t="shared" si="5"/>
        <v>481</v>
      </c>
      <c r="AA17" s="3">
        <f t="shared" si="6"/>
        <v>16.2</v>
      </c>
      <c r="AB17" s="3">
        <f t="shared" si="7"/>
        <v>6.8999999999999995</v>
      </c>
      <c r="AC17" s="3">
        <f t="shared" si="8"/>
        <v>1.8</v>
      </c>
      <c r="AE17" s="3">
        <f>Z17*1.3+138</f>
        <v>763.30000000000007</v>
      </c>
      <c r="AF17" s="3">
        <f>AA17*1.3+6.8</f>
        <v>27.86</v>
      </c>
      <c r="AG17" s="3">
        <f>AB17*1.3+7.8</f>
        <v>16.77</v>
      </c>
      <c r="AH17" s="3">
        <f t="shared" si="9"/>
        <v>2.3600000000000003</v>
      </c>
      <c r="AJ17" s="3">
        <f t="shared" si="10"/>
        <v>763</v>
      </c>
      <c r="AK17" s="3">
        <f t="shared" si="11"/>
        <v>27.8</v>
      </c>
      <c r="AL17" s="3">
        <f t="shared" si="12"/>
        <v>16.7</v>
      </c>
      <c r="AM17" s="3">
        <f t="shared" si="13"/>
        <v>2.2999999999999998</v>
      </c>
      <c r="AO17" s="3">
        <f t="shared" si="14"/>
        <v>763</v>
      </c>
      <c r="AP17" s="3">
        <f t="shared" si="15"/>
        <v>27.8</v>
      </c>
      <c r="AQ17" s="3">
        <f t="shared" si="16"/>
        <v>16.7</v>
      </c>
      <c r="AR17" s="3">
        <f t="shared" si="17"/>
        <v>2.2999999999999998</v>
      </c>
      <c r="AT17" s="63" t="s">
        <v>36</v>
      </c>
      <c r="AU17" s="63" t="s">
        <v>36</v>
      </c>
      <c r="AV17" s="63" t="s">
        <v>36</v>
      </c>
      <c r="AW17" s="63"/>
      <c r="AY17" s="80" t="str">
        <f t="shared" si="18"/>
        <v xml:space="preserve">763
</v>
      </c>
      <c r="AZ17" s="80" t="str">
        <f t="shared" si="0"/>
        <v xml:space="preserve">27.8
</v>
      </c>
      <c r="BA17" s="80" t="str">
        <f t="shared" si="0"/>
        <v xml:space="preserve">16.7
</v>
      </c>
      <c r="BB17" s="80" t="str">
        <f t="shared" si="0"/>
        <v>2.3</v>
      </c>
      <c r="BC17" s="3" t="str">
        <f t="shared" si="0"/>
        <v/>
      </c>
      <c r="BD17" s="3" t="str">
        <f t="shared" si="19"/>
        <v xml:space="preserve">
763
</v>
      </c>
      <c r="BE17" s="3" t="str">
        <f t="shared" si="1"/>
        <v xml:space="preserve">
27.8
</v>
      </c>
      <c r="BF17" s="3" t="str">
        <f t="shared" si="2"/>
        <v xml:space="preserve">
16.7
</v>
      </c>
      <c r="BG17" s="3" t="str">
        <f t="shared" si="3"/>
        <v>2.3</v>
      </c>
      <c r="BI17" s="104" t="str">
        <f t="shared" si="20"/>
        <v>763
27.8
16.7
2.3</v>
      </c>
      <c r="BK17" s="118" t="s">
        <v>164</v>
      </c>
      <c r="BO17"/>
      <c r="BP17"/>
    </row>
    <row r="18" spans="2:68" s="3" customFormat="1" ht="40.5" customHeight="1">
      <c r="B18" s="49" t="s">
        <v>99</v>
      </c>
      <c r="C18" s="91" t="s">
        <v>135</v>
      </c>
      <c r="D18" s="45" t="s">
        <v>56</v>
      </c>
      <c r="E18" s="45" t="s">
        <v>58</v>
      </c>
      <c r="F18" s="45" t="s">
        <v>100</v>
      </c>
      <c r="G18" s="50"/>
      <c r="H18" s="50"/>
      <c r="I18" s="68" t="s">
        <v>150</v>
      </c>
      <c r="J18" s="62" t="s">
        <v>165</v>
      </c>
      <c r="K18" s="69" t="s">
        <v>35</v>
      </c>
      <c r="L18" s="82"/>
      <c r="M18" s="121" t="s">
        <v>150</v>
      </c>
      <c r="N18" s="73"/>
      <c r="O18" s="121">
        <v>624</v>
      </c>
      <c r="P18" s="108">
        <v>21.4</v>
      </c>
      <c r="Q18" s="108">
        <v>14</v>
      </c>
      <c r="R18" s="109">
        <v>1.9</v>
      </c>
      <c r="S18" s="73" t="str">
        <f t="shared" si="4"/>
        <v>62421.4141.9</v>
      </c>
      <c r="T18" s="73"/>
      <c r="U18" s="103">
        <v>624</v>
      </c>
      <c r="V18" s="108">
        <v>21.4</v>
      </c>
      <c r="W18" s="108">
        <v>14</v>
      </c>
      <c r="X18" s="109">
        <v>1.9</v>
      </c>
      <c r="Y18" s="63" t="s">
        <v>43</v>
      </c>
      <c r="Z18" s="3">
        <f t="shared" si="5"/>
        <v>486</v>
      </c>
      <c r="AA18" s="3">
        <f t="shared" si="6"/>
        <v>14.599999999999998</v>
      </c>
      <c r="AB18" s="3">
        <f t="shared" si="7"/>
        <v>6.2</v>
      </c>
      <c r="AC18" s="3">
        <f t="shared" si="8"/>
        <v>1.7</v>
      </c>
      <c r="AE18" s="3">
        <f>Z18*1.3+138</f>
        <v>769.80000000000007</v>
      </c>
      <c r="AF18" s="3">
        <f>AA18*1.3+6.8</f>
        <v>25.779999999999998</v>
      </c>
      <c r="AG18" s="3">
        <f>AB18*1.3+7.8</f>
        <v>15.86</v>
      </c>
      <c r="AH18" s="3">
        <f t="shared" si="9"/>
        <v>2.2400000000000002</v>
      </c>
      <c r="AJ18" s="3">
        <f t="shared" si="10"/>
        <v>769</v>
      </c>
      <c r="AK18" s="3">
        <f t="shared" si="11"/>
        <v>25.7</v>
      </c>
      <c r="AL18" s="3">
        <f t="shared" si="12"/>
        <v>15.8</v>
      </c>
      <c r="AM18" s="3">
        <f t="shared" si="13"/>
        <v>2.2000000000000002</v>
      </c>
      <c r="AO18" s="3">
        <f t="shared" si="14"/>
        <v>769</v>
      </c>
      <c r="AP18" s="3">
        <f t="shared" si="15"/>
        <v>25.7</v>
      </c>
      <c r="AQ18" s="3">
        <f t="shared" si="16"/>
        <v>15.8</v>
      </c>
      <c r="AR18" s="3">
        <f t="shared" si="17"/>
        <v>2.2000000000000002</v>
      </c>
      <c r="AT18" s="63" t="s">
        <v>36</v>
      </c>
      <c r="AU18" s="63" t="s">
        <v>36</v>
      </c>
      <c r="AV18" s="63" t="s">
        <v>36</v>
      </c>
      <c r="AW18" s="63"/>
      <c r="AY18" s="80" t="str">
        <f t="shared" si="18"/>
        <v xml:space="preserve">769
</v>
      </c>
      <c r="AZ18" s="80" t="str">
        <f t="shared" si="0"/>
        <v xml:space="preserve">25.7
</v>
      </c>
      <c r="BA18" s="80" t="str">
        <f t="shared" si="0"/>
        <v xml:space="preserve">15.8
</v>
      </c>
      <c r="BB18" s="80" t="str">
        <f t="shared" si="0"/>
        <v>2.2</v>
      </c>
      <c r="BC18" s="3" t="str">
        <f t="shared" si="0"/>
        <v/>
      </c>
      <c r="BD18" s="3" t="str">
        <f t="shared" si="19"/>
        <v xml:space="preserve">
769
</v>
      </c>
      <c r="BE18" s="3" t="str">
        <f t="shared" si="1"/>
        <v xml:space="preserve">
25.7
</v>
      </c>
      <c r="BF18" s="3" t="str">
        <f t="shared" si="2"/>
        <v xml:space="preserve">
15.8
</v>
      </c>
      <c r="BG18" s="3" t="str">
        <f t="shared" si="3"/>
        <v>2.2</v>
      </c>
      <c r="BI18" s="104" t="str">
        <f t="shared" si="20"/>
        <v>769
25.7
15.8
2.2</v>
      </c>
      <c r="BK18" s="118" t="s">
        <v>165</v>
      </c>
      <c r="BO18"/>
      <c r="BP18" s="125"/>
    </row>
    <row r="19" spans="2:68" s="3" customFormat="1" ht="40.5" customHeight="1">
      <c r="B19" s="49" t="s">
        <v>101</v>
      </c>
      <c r="C19" s="91" t="s">
        <v>136</v>
      </c>
      <c r="D19" s="45" t="s">
        <v>102</v>
      </c>
      <c r="E19" s="45" t="s">
        <v>103</v>
      </c>
      <c r="F19" s="45" t="s">
        <v>132</v>
      </c>
      <c r="G19" s="50"/>
      <c r="H19" s="50"/>
      <c r="I19" s="70" t="s">
        <v>151</v>
      </c>
      <c r="J19" s="62" t="s">
        <v>166</v>
      </c>
      <c r="K19" s="69" t="s">
        <v>35</v>
      </c>
      <c r="L19" s="82"/>
      <c r="M19" s="121" t="s">
        <v>151</v>
      </c>
      <c r="N19" s="73"/>
      <c r="O19" s="121">
        <v>607</v>
      </c>
      <c r="P19" s="108">
        <v>23.6</v>
      </c>
      <c r="Q19" s="108">
        <v>15.3</v>
      </c>
      <c r="R19" s="109">
        <v>2.2000000000000002</v>
      </c>
      <c r="S19" s="73" t="str">
        <f t="shared" si="4"/>
        <v>60723.615.32.2</v>
      </c>
      <c r="T19" s="73"/>
      <c r="U19" s="103">
        <v>607</v>
      </c>
      <c r="V19" s="108">
        <v>23.6</v>
      </c>
      <c r="W19" s="108">
        <v>15.3</v>
      </c>
      <c r="X19" s="109">
        <v>2.2000000000000002</v>
      </c>
      <c r="Y19" s="63" t="s">
        <v>43</v>
      </c>
      <c r="Z19" s="3">
        <f t="shared" si="5"/>
        <v>469</v>
      </c>
      <c r="AA19" s="3">
        <f t="shared" si="6"/>
        <v>16.8</v>
      </c>
      <c r="AB19" s="3">
        <f t="shared" si="7"/>
        <v>7.5000000000000009</v>
      </c>
      <c r="AC19" s="3">
        <f t="shared" si="8"/>
        <v>2</v>
      </c>
      <c r="AE19" s="3">
        <f>Z19*1.3+138</f>
        <v>747.7</v>
      </c>
      <c r="AF19" s="3">
        <f>AA19*1.3+6.8</f>
        <v>28.640000000000004</v>
      </c>
      <c r="AG19" s="3">
        <f>AB19*1.3+7.8</f>
        <v>17.55</v>
      </c>
      <c r="AH19" s="3">
        <f t="shared" si="9"/>
        <v>2.6</v>
      </c>
      <c r="AJ19" s="3">
        <f t="shared" si="10"/>
        <v>747</v>
      </c>
      <c r="AK19" s="3">
        <f t="shared" si="11"/>
        <v>28.6</v>
      </c>
      <c r="AL19" s="3">
        <f t="shared" si="12"/>
        <v>17.5</v>
      </c>
      <c r="AM19" s="3">
        <f t="shared" si="13"/>
        <v>2.6</v>
      </c>
      <c r="AO19" s="3">
        <f t="shared" si="14"/>
        <v>747</v>
      </c>
      <c r="AP19" s="3">
        <f t="shared" si="15"/>
        <v>28.6</v>
      </c>
      <c r="AQ19" s="3">
        <f t="shared" si="16"/>
        <v>17.5</v>
      </c>
      <c r="AR19" s="3">
        <f t="shared" si="17"/>
        <v>2.6</v>
      </c>
      <c r="AT19" s="63" t="s">
        <v>36</v>
      </c>
      <c r="AU19" s="63" t="s">
        <v>36</v>
      </c>
      <c r="AV19" s="63" t="s">
        <v>36</v>
      </c>
      <c r="AW19" s="63"/>
      <c r="AY19" s="80" t="str">
        <f t="shared" si="18"/>
        <v xml:space="preserve">747
</v>
      </c>
      <c r="AZ19" s="80" t="str">
        <f t="shared" si="0"/>
        <v xml:space="preserve">28.6
</v>
      </c>
      <c r="BA19" s="80" t="str">
        <f t="shared" si="0"/>
        <v xml:space="preserve">17.5
</v>
      </c>
      <c r="BB19" s="80" t="str">
        <f t="shared" si="0"/>
        <v>2.6</v>
      </c>
      <c r="BC19" s="3" t="str">
        <f t="shared" si="0"/>
        <v/>
      </c>
      <c r="BD19" s="3" t="str">
        <f t="shared" si="19"/>
        <v xml:space="preserve">
747
</v>
      </c>
      <c r="BE19" s="3" t="str">
        <f t="shared" si="1"/>
        <v xml:space="preserve">
28.6
</v>
      </c>
      <c r="BF19" s="3" t="str">
        <f t="shared" si="2"/>
        <v xml:space="preserve">
17.5
</v>
      </c>
      <c r="BG19" s="3" t="str">
        <f t="shared" si="3"/>
        <v>2.6</v>
      </c>
      <c r="BI19" s="104" t="str">
        <f t="shared" si="20"/>
        <v>747
28.6
17.5
2.6</v>
      </c>
      <c r="BK19" s="118" t="s">
        <v>166</v>
      </c>
    </row>
    <row r="20" spans="2:68" s="3" customFormat="1" ht="40.5" customHeight="1">
      <c r="B20" s="49" t="s">
        <v>104</v>
      </c>
      <c r="C20" s="91" t="s">
        <v>137</v>
      </c>
      <c r="D20" s="45" t="s">
        <v>105</v>
      </c>
      <c r="E20" s="45" t="s">
        <v>106</v>
      </c>
      <c r="F20" s="45" t="s">
        <v>107</v>
      </c>
      <c r="G20" s="50"/>
      <c r="H20" s="50"/>
      <c r="I20" s="70" t="s">
        <v>152</v>
      </c>
      <c r="J20" s="62" t="s">
        <v>167</v>
      </c>
      <c r="K20" s="71" t="s">
        <v>35</v>
      </c>
      <c r="L20" s="6"/>
      <c r="M20" s="121" t="s">
        <v>152</v>
      </c>
      <c r="N20" s="73"/>
      <c r="O20" s="121">
        <v>621</v>
      </c>
      <c r="P20" s="108">
        <v>23.6</v>
      </c>
      <c r="Q20" s="108">
        <v>20.8</v>
      </c>
      <c r="R20" s="109">
        <v>2</v>
      </c>
      <c r="S20" s="73" t="str">
        <f t="shared" si="4"/>
        <v>62123.620.82</v>
      </c>
      <c r="T20" s="73"/>
      <c r="U20" s="103">
        <v>621</v>
      </c>
      <c r="V20" s="108">
        <v>23.6</v>
      </c>
      <c r="W20" s="108">
        <v>20.8</v>
      </c>
      <c r="X20" s="109">
        <v>2</v>
      </c>
      <c r="Y20" s="63"/>
      <c r="Z20" s="3">
        <f>U20-138</f>
        <v>483</v>
      </c>
      <c r="AA20" s="3">
        <f>V20-6.8</f>
        <v>16.8</v>
      </c>
      <c r="AB20" s="3">
        <f>W20-7.8</f>
        <v>13</v>
      </c>
      <c r="AC20" s="3">
        <f>X20-0.2</f>
        <v>1.8</v>
      </c>
      <c r="AE20" s="3">
        <f t="shared" ref="AE20:AE27" si="21">Z20*1.3+138</f>
        <v>765.9</v>
      </c>
      <c r="AF20" s="3">
        <f t="shared" ref="AF20:AF27" si="22">AA20*1.3+6.8</f>
        <v>28.640000000000004</v>
      </c>
      <c r="AG20" s="3">
        <f t="shared" ref="AG20:AG27" si="23">AB20*1.3+7.8</f>
        <v>24.700000000000003</v>
      </c>
      <c r="AH20" s="3">
        <f t="shared" ref="AH20:AH27" si="24">AC20*1.2+0.2</f>
        <v>2.3600000000000003</v>
      </c>
      <c r="AJ20" s="3">
        <f t="shared" ref="AJ20:AJ27" si="25">ROUNDDOWN(AE20,0)</f>
        <v>765</v>
      </c>
      <c r="AK20" s="3">
        <f t="shared" ref="AK20:AK27" si="26">ROUNDDOWN(AF20,1)</f>
        <v>28.6</v>
      </c>
      <c r="AL20" s="3">
        <f t="shared" ref="AL20:AL27" si="27">ROUNDDOWN(AG20,1)</f>
        <v>24.7</v>
      </c>
      <c r="AM20" s="3">
        <f t="shared" ref="AM20:AM27" si="28">ROUNDDOWN(AH20,1)</f>
        <v>2.2999999999999998</v>
      </c>
      <c r="AO20" s="3">
        <f t="shared" si="14"/>
        <v>765</v>
      </c>
      <c r="AP20" s="3">
        <f t="shared" si="15"/>
        <v>28.6</v>
      </c>
      <c r="AQ20" s="3">
        <f t="shared" si="16"/>
        <v>24.7</v>
      </c>
      <c r="AR20" s="3">
        <f t="shared" si="17"/>
        <v>2.2999999999999998</v>
      </c>
      <c r="AT20" s="63" t="s">
        <v>36</v>
      </c>
      <c r="AU20" s="63" t="s">
        <v>36</v>
      </c>
      <c r="AV20" s="63" t="s">
        <v>36</v>
      </c>
      <c r="AW20" s="63"/>
      <c r="AY20" s="80" t="str">
        <f t="shared" ref="AY20:BG20" si="29">AO20&amp;AT20</f>
        <v xml:space="preserve">765
</v>
      </c>
      <c r="AZ20" s="80" t="str">
        <f t="shared" si="29"/>
        <v xml:space="preserve">28.6
</v>
      </c>
      <c r="BA20" s="80" t="str">
        <f t="shared" si="29"/>
        <v xml:space="preserve">24.7
</v>
      </c>
      <c r="BB20" s="80" t="str">
        <f t="shared" si="29"/>
        <v>2.3</v>
      </c>
      <c r="BC20" s="3" t="str">
        <f t="shared" si="29"/>
        <v/>
      </c>
      <c r="BD20" s="3" t="str">
        <f t="shared" si="29"/>
        <v xml:space="preserve">
765
</v>
      </c>
      <c r="BE20" s="3" t="str">
        <f t="shared" si="29"/>
        <v xml:space="preserve">
28.6
</v>
      </c>
      <c r="BF20" s="3" t="str">
        <f t="shared" si="29"/>
        <v xml:space="preserve">
24.7
</v>
      </c>
      <c r="BG20" s="3" t="str">
        <f t="shared" si="29"/>
        <v>2.3</v>
      </c>
      <c r="BI20" s="104" t="str">
        <f t="shared" si="20"/>
        <v>765
28.6
24.7
2.3</v>
      </c>
      <c r="BK20" s="118" t="s">
        <v>167</v>
      </c>
    </row>
    <row r="21" spans="2:68" s="3" customFormat="1" ht="40.5" customHeight="1">
      <c r="B21" s="49" t="s">
        <v>108</v>
      </c>
      <c r="C21" s="91" t="s">
        <v>138</v>
      </c>
      <c r="D21" s="45" t="s">
        <v>109</v>
      </c>
      <c r="E21" s="45" t="s">
        <v>50</v>
      </c>
      <c r="F21" s="45" t="s">
        <v>110</v>
      </c>
      <c r="G21" s="50"/>
      <c r="H21" s="50"/>
      <c r="I21" s="70" t="s">
        <v>153</v>
      </c>
      <c r="J21" s="70" t="s">
        <v>168</v>
      </c>
      <c r="K21" s="71" t="s">
        <v>35</v>
      </c>
      <c r="L21" s="6"/>
      <c r="M21" s="121" t="s">
        <v>153</v>
      </c>
      <c r="N21" s="73"/>
      <c r="O21" s="121">
        <v>597</v>
      </c>
      <c r="P21" s="108">
        <v>23.2</v>
      </c>
      <c r="Q21" s="108">
        <v>13.4</v>
      </c>
      <c r="R21" s="109">
        <v>1.9</v>
      </c>
      <c r="S21" s="73" t="str">
        <f t="shared" si="4"/>
        <v>59723.213.41.9</v>
      </c>
      <c r="T21" s="73"/>
      <c r="U21" s="103">
        <v>597</v>
      </c>
      <c r="V21" s="108">
        <v>23.2</v>
      </c>
      <c r="W21" s="108">
        <v>13.4</v>
      </c>
      <c r="X21" s="109">
        <v>1.9</v>
      </c>
      <c r="Y21" s="63" t="s">
        <v>43</v>
      </c>
      <c r="Z21" s="3">
        <f t="shared" si="5"/>
        <v>459</v>
      </c>
      <c r="AA21" s="3">
        <f t="shared" si="6"/>
        <v>16.399999999999999</v>
      </c>
      <c r="AB21" s="3">
        <f t="shared" si="7"/>
        <v>5.6000000000000005</v>
      </c>
      <c r="AC21" s="3">
        <f t="shared" si="8"/>
        <v>1.7</v>
      </c>
      <c r="AE21" s="3">
        <f t="shared" si="21"/>
        <v>734.7</v>
      </c>
      <c r="AF21" s="3">
        <f t="shared" si="22"/>
        <v>28.12</v>
      </c>
      <c r="AG21" s="3">
        <f t="shared" si="23"/>
        <v>15.080000000000002</v>
      </c>
      <c r="AH21" s="3">
        <f t="shared" si="24"/>
        <v>2.2400000000000002</v>
      </c>
      <c r="AJ21" s="3">
        <f t="shared" si="25"/>
        <v>734</v>
      </c>
      <c r="AK21" s="3">
        <f t="shared" si="26"/>
        <v>28.1</v>
      </c>
      <c r="AL21" s="3">
        <f t="shared" si="27"/>
        <v>15</v>
      </c>
      <c r="AM21" s="3">
        <f t="shared" si="28"/>
        <v>2.2000000000000002</v>
      </c>
      <c r="AO21" s="3">
        <f t="shared" si="14"/>
        <v>734</v>
      </c>
      <c r="AP21" s="3">
        <f t="shared" si="15"/>
        <v>28.1</v>
      </c>
      <c r="AQ21" s="3">
        <f t="shared" si="16"/>
        <v>15</v>
      </c>
      <c r="AR21" s="3">
        <f t="shared" si="17"/>
        <v>2.2000000000000002</v>
      </c>
      <c r="AT21" s="63" t="s">
        <v>36</v>
      </c>
      <c r="AU21" s="63" t="s">
        <v>36</v>
      </c>
      <c r="AV21" s="63" t="s">
        <v>36</v>
      </c>
      <c r="AW21" s="63"/>
      <c r="AY21" s="80" t="str">
        <f t="shared" si="18"/>
        <v xml:space="preserve">734
</v>
      </c>
      <c r="AZ21" s="80" t="str">
        <f t="shared" si="0"/>
        <v xml:space="preserve">28.1
</v>
      </c>
      <c r="BA21" s="80" t="str">
        <f t="shared" si="0"/>
        <v xml:space="preserve">15
</v>
      </c>
      <c r="BB21" s="80" t="str">
        <f t="shared" si="0"/>
        <v>2.2</v>
      </c>
      <c r="BC21" s="3" t="str">
        <f t="shared" si="0"/>
        <v/>
      </c>
      <c r="BD21" s="3" t="str">
        <f t="shared" si="19"/>
        <v xml:space="preserve">
734
</v>
      </c>
      <c r="BE21" s="3" t="str">
        <f t="shared" si="1"/>
        <v xml:space="preserve">
28.1
</v>
      </c>
      <c r="BF21" s="3" t="str">
        <f t="shared" si="2"/>
        <v xml:space="preserve">
15
</v>
      </c>
      <c r="BG21" s="3" t="str">
        <f t="shared" si="3"/>
        <v>2.2</v>
      </c>
      <c r="BI21" s="104" t="str">
        <f t="shared" si="20"/>
        <v>734
28.1
15
2.2</v>
      </c>
      <c r="BK21" s="118" t="s">
        <v>168</v>
      </c>
    </row>
    <row r="22" spans="2:68" s="3" customFormat="1" ht="40.5" customHeight="1">
      <c r="B22" s="49" t="s">
        <v>111</v>
      </c>
      <c r="C22" s="91" t="s">
        <v>112</v>
      </c>
      <c r="D22" s="45" t="s">
        <v>113</v>
      </c>
      <c r="E22" s="45" t="s">
        <v>114</v>
      </c>
      <c r="F22" s="45" t="s">
        <v>115</v>
      </c>
      <c r="G22" s="50"/>
      <c r="H22" s="50"/>
      <c r="I22" s="70" t="s">
        <v>154</v>
      </c>
      <c r="J22" s="70" t="s">
        <v>169</v>
      </c>
      <c r="K22" s="71" t="s">
        <v>35</v>
      </c>
      <c r="L22" s="6"/>
      <c r="M22" s="121" t="s">
        <v>154</v>
      </c>
      <c r="N22" s="73"/>
      <c r="O22" s="121">
        <v>595</v>
      </c>
      <c r="P22" s="108">
        <v>25.9</v>
      </c>
      <c r="Q22" s="108">
        <v>18.2</v>
      </c>
      <c r="R22" s="109">
        <v>2</v>
      </c>
      <c r="S22" s="73" t="str">
        <f t="shared" si="4"/>
        <v>59525.918.22</v>
      </c>
      <c r="T22" s="73"/>
      <c r="U22" s="103">
        <v>595</v>
      </c>
      <c r="V22" s="108">
        <v>25.9</v>
      </c>
      <c r="W22" s="108">
        <v>18.2</v>
      </c>
      <c r="X22" s="109">
        <v>2</v>
      </c>
      <c r="Y22" s="63" t="s">
        <v>43</v>
      </c>
      <c r="Z22" s="3">
        <f t="shared" si="5"/>
        <v>457</v>
      </c>
      <c r="AA22" s="3">
        <f t="shared" si="6"/>
        <v>19.099999999999998</v>
      </c>
      <c r="AB22" s="3">
        <f t="shared" si="7"/>
        <v>10.399999999999999</v>
      </c>
      <c r="AC22" s="3">
        <f t="shared" si="8"/>
        <v>1.8</v>
      </c>
      <c r="AE22" s="3">
        <f t="shared" si="21"/>
        <v>732.1</v>
      </c>
      <c r="AF22" s="3">
        <f t="shared" si="22"/>
        <v>31.63</v>
      </c>
      <c r="AG22" s="3">
        <f t="shared" si="23"/>
        <v>21.319999999999997</v>
      </c>
      <c r="AH22" s="3">
        <f t="shared" si="24"/>
        <v>2.3600000000000003</v>
      </c>
      <c r="AJ22" s="3">
        <f t="shared" si="25"/>
        <v>732</v>
      </c>
      <c r="AK22" s="3">
        <f t="shared" si="26"/>
        <v>31.6</v>
      </c>
      <c r="AL22" s="3">
        <f t="shared" si="27"/>
        <v>21.3</v>
      </c>
      <c r="AM22" s="3">
        <f t="shared" si="28"/>
        <v>2.2999999999999998</v>
      </c>
      <c r="AO22" s="3">
        <f t="shared" si="14"/>
        <v>732</v>
      </c>
      <c r="AP22" s="3">
        <f t="shared" si="15"/>
        <v>31.6</v>
      </c>
      <c r="AQ22" s="3">
        <f t="shared" si="16"/>
        <v>21.3</v>
      </c>
      <c r="AR22" s="3">
        <f t="shared" si="17"/>
        <v>2.2999999999999998</v>
      </c>
      <c r="AT22" s="63" t="s">
        <v>36</v>
      </c>
      <c r="AU22" s="63" t="s">
        <v>36</v>
      </c>
      <c r="AV22" s="63" t="s">
        <v>36</v>
      </c>
      <c r="AW22" s="63"/>
      <c r="AY22" s="80" t="str">
        <f t="shared" si="18"/>
        <v xml:space="preserve">732
</v>
      </c>
      <c r="AZ22" s="80" t="str">
        <f t="shared" si="0"/>
        <v xml:space="preserve">31.6
</v>
      </c>
      <c r="BA22" s="80" t="str">
        <f t="shared" si="0"/>
        <v xml:space="preserve">21.3
</v>
      </c>
      <c r="BB22" s="80" t="str">
        <f t="shared" si="0"/>
        <v>2.3</v>
      </c>
      <c r="BC22" s="3" t="str">
        <f t="shared" si="0"/>
        <v/>
      </c>
      <c r="BD22" s="3" t="str">
        <f t="shared" si="19"/>
        <v xml:space="preserve">
732
</v>
      </c>
      <c r="BE22" s="3" t="str">
        <f t="shared" si="1"/>
        <v xml:space="preserve">
31.6
</v>
      </c>
      <c r="BF22" s="3" t="str">
        <f t="shared" si="2"/>
        <v xml:space="preserve">
21.3
</v>
      </c>
      <c r="BG22" s="3" t="str">
        <f t="shared" si="3"/>
        <v>2.3</v>
      </c>
      <c r="BI22" s="104" t="str">
        <f t="shared" si="20"/>
        <v>732
31.6
21.3
2.3</v>
      </c>
      <c r="BK22" s="118" t="s">
        <v>169</v>
      </c>
    </row>
    <row r="23" spans="2:68" s="3" customFormat="1" ht="40.5" customHeight="1">
      <c r="B23" s="49" t="s">
        <v>116</v>
      </c>
      <c r="C23" s="91" t="s">
        <v>139</v>
      </c>
      <c r="D23" s="45" t="s">
        <v>117</v>
      </c>
      <c r="E23" s="45" t="s">
        <v>118</v>
      </c>
      <c r="F23" s="45" t="s">
        <v>140</v>
      </c>
      <c r="G23" s="50"/>
      <c r="H23" s="50"/>
      <c r="I23" s="70" t="s">
        <v>155</v>
      </c>
      <c r="J23" s="70" t="s">
        <v>170</v>
      </c>
      <c r="K23" s="71" t="s">
        <v>35</v>
      </c>
      <c r="L23" s="6"/>
      <c r="M23" s="121" t="s">
        <v>155</v>
      </c>
      <c r="N23" s="73"/>
      <c r="O23" s="121">
        <v>635</v>
      </c>
      <c r="P23" s="108">
        <v>25</v>
      </c>
      <c r="Q23" s="108">
        <v>18.600000000000001</v>
      </c>
      <c r="R23" s="109">
        <v>1.7</v>
      </c>
      <c r="S23" s="73"/>
      <c r="T23" s="73"/>
      <c r="U23" s="103">
        <v>635</v>
      </c>
      <c r="V23" s="108">
        <v>25</v>
      </c>
      <c r="W23" s="108">
        <v>18.600000000000001</v>
      </c>
      <c r="X23" s="109">
        <v>1.7</v>
      </c>
      <c r="Y23" s="63"/>
      <c r="Z23" s="3">
        <f>U23-138</f>
        <v>497</v>
      </c>
      <c r="AA23" s="3">
        <f>V23-6.8</f>
        <v>18.2</v>
      </c>
      <c r="AB23" s="3">
        <f>W23-7.8</f>
        <v>10.8</v>
      </c>
      <c r="AC23" s="3">
        <f>X23-0.2</f>
        <v>1.5</v>
      </c>
      <c r="AE23" s="3">
        <f>Z23*1.3+138</f>
        <v>784.1</v>
      </c>
      <c r="AF23" s="3">
        <f>AA23*1.3+6.8</f>
        <v>30.46</v>
      </c>
      <c r="AG23" s="3">
        <f>AB23*1.3+7.8</f>
        <v>21.84</v>
      </c>
      <c r="AH23" s="3">
        <f>AC23*1.2+0.2</f>
        <v>1.9999999999999998</v>
      </c>
      <c r="AJ23" s="3">
        <f>ROUNDDOWN(AE23,0)</f>
        <v>784</v>
      </c>
      <c r="AK23" s="3">
        <f>ROUNDDOWN(AF23,1)</f>
        <v>30.4</v>
      </c>
      <c r="AL23" s="3">
        <f>ROUNDDOWN(AG23,1)</f>
        <v>21.8</v>
      </c>
      <c r="AM23" s="3">
        <f>ROUNDDOWN(AH23,1)</f>
        <v>2</v>
      </c>
      <c r="AO23" s="3">
        <f>ROUNDDOWN(AJ23,0)</f>
        <v>784</v>
      </c>
      <c r="AP23" s="3">
        <f>ROUNDDOWN(AK23,1)</f>
        <v>30.4</v>
      </c>
      <c r="AQ23" s="3">
        <f>ROUNDDOWN(AL23,1)</f>
        <v>21.8</v>
      </c>
      <c r="AR23" s="3">
        <f>ROUNDDOWN(AM23,1)</f>
        <v>2</v>
      </c>
      <c r="AT23" s="63" t="s">
        <v>36</v>
      </c>
      <c r="AU23" s="63" t="s">
        <v>36</v>
      </c>
      <c r="AV23" s="63" t="s">
        <v>36</v>
      </c>
      <c r="AW23" s="63"/>
      <c r="AY23" s="80" t="str">
        <f t="shared" ref="AY23:BG23" si="30">AO23&amp;AT23</f>
        <v xml:space="preserve">784
</v>
      </c>
      <c r="AZ23" s="80" t="str">
        <f t="shared" si="30"/>
        <v xml:space="preserve">30.4
</v>
      </c>
      <c r="BA23" s="80" t="str">
        <f t="shared" si="30"/>
        <v xml:space="preserve">21.8
</v>
      </c>
      <c r="BB23" s="80" t="str">
        <f t="shared" si="30"/>
        <v>2</v>
      </c>
      <c r="BC23" s="3" t="str">
        <f t="shared" si="30"/>
        <v/>
      </c>
      <c r="BD23" s="3" t="str">
        <f t="shared" si="30"/>
        <v xml:space="preserve">
784
</v>
      </c>
      <c r="BE23" s="3" t="str">
        <f t="shared" si="30"/>
        <v xml:space="preserve">
30.4
</v>
      </c>
      <c r="BF23" s="3" t="str">
        <f t="shared" si="30"/>
        <v xml:space="preserve">
21.8
</v>
      </c>
      <c r="BG23" s="3" t="str">
        <f t="shared" si="30"/>
        <v>2</v>
      </c>
      <c r="BI23" s="104" t="str">
        <f>AY23&amp;AZ23&amp;BA23&amp;BB23</f>
        <v>784
30.4
21.8
2</v>
      </c>
      <c r="BK23" s="118" t="s">
        <v>170</v>
      </c>
    </row>
    <row r="24" spans="2:68" s="3" customFormat="1" ht="40.5" customHeight="1">
      <c r="B24" s="49" t="s">
        <v>119</v>
      </c>
      <c r="C24" s="91" t="s">
        <v>141</v>
      </c>
      <c r="D24" s="45" t="s">
        <v>120</v>
      </c>
      <c r="E24" s="45" t="s">
        <v>121</v>
      </c>
      <c r="F24" s="45" t="s">
        <v>122</v>
      </c>
      <c r="G24" s="50"/>
      <c r="H24" s="50"/>
      <c r="I24" s="70" t="s">
        <v>156</v>
      </c>
      <c r="J24" s="70" t="s">
        <v>171</v>
      </c>
      <c r="K24" s="71" t="s">
        <v>35</v>
      </c>
      <c r="L24" s="6"/>
      <c r="M24" s="121" t="s">
        <v>156</v>
      </c>
      <c r="N24" s="73"/>
      <c r="O24" s="121">
        <v>682</v>
      </c>
      <c r="P24" s="108">
        <v>30.4</v>
      </c>
      <c r="Q24" s="108">
        <v>20.9</v>
      </c>
      <c r="R24" s="109">
        <v>2.2000000000000002</v>
      </c>
      <c r="S24" s="73" t="str">
        <f t="shared" si="4"/>
        <v>68230.420.92.2</v>
      </c>
      <c r="T24" s="73"/>
      <c r="U24" s="103">
        <v>682</v>
      </c>
      <c r="V24" s="108">
        <v>30.4</v>
      </c>
      <c r="W24" s="108">
        <v>20.9</v>
      </c>
      <c r="X24" s="109">
        <v>2.2000000000000002</v>
      </c>
      <c r="Y24" s="63" t="s">
        <v>43</v>
      </c>
      <c r="Z24" s="3">
        <f t="shared" si="5"/>
        <v>544</v>
      </c>
      <c r="AA24" s="3">
        <f t="shared" si="6"/>
        <v>23.599999999999998</v>
      </c>
      <c r="AB24" s="3">
        <f t="shared" si="7"/>
        <v>13.099999999999998</v>
      </c>
      <c r="AC24" s="3">
        <f t="shared" si="8"/>
        <v>2</v>
      </c>
      <c r="AE24" s="3">
        <f t="shared" si="21"/>
        <v>845.2</v>
      </c>
      <c r="AF24" s="3">
        <f t="shared" si="22"/>
        <v>37.479999999999997</v>
      </c>
      <c r="AG24" s="3">
        <f t="shared" si="23"/>
        <v>24.83</v>
      </c>
      <c r="AH24" s="3">
        <f t="shared" si="24"/>
        <v>2.6</v>
      </c>
      <c r="AJ24" s="3">
        <f t="shared" si="25"/>
        <v>845</v>
      </c>
      <c r="AK24" s="3">
        <f t="shared" si="26"/>
        <v>37.4</v>
      </c>
      <c r="AL24" s="3">
        <f t="shared" si="27"/>
        <v>24.8</v>
      </c>
      <c r="AM24" s="3">
        <f t="shared" si="28"/>
        <v>2.6</v>
      </c>
      <c r="AO24" s="3">
        <f t="shared" si="14"/>
        <v>845</v>
      </c>
      <c r="AP24" s="3">
        <f t="shared" si="15"/>
        <v>37.4</v>
      </c>
      <c r="AQ24" s="3">
        <f t="shared" si="16"/>
        <v>24.8</v>
      </c>
      <c r="AR24" s="3">
        <f t="shared" si="17"/>
        <v>2.6</v>
      </c>
      <c r="AT24" s="63" t="s">
        <v>36</v>
      </c>
      <c r="AU24" s="63" t="s">
        <v>36</v>
      </c>
      <c r="AV24" s="63" t="s">
        <v>36</v>
      </c>
      <c r="AW24" s="63"/>
      <c r="AY24" s="80" t="str">
        <f t="shared" si="18"/>
        <v xml:space="preserve">845
</v>
      </c>
      <c r="AZ24" s="80" t="str">
        <f t="shared" si="0"/>
        <v xml:space="preserve">37.4
</v>
      </c>
      <c r="BA24" s="80" t="str">
        <f t="shared" si="0"/>
        <v xml:space="preserve">24.8
</v>
      </c>
      <c r="BB24" s="80" t="str">
        <f t="shared" si="0"/>
        <v>2.6</v>
      </c>
      <c r="BC24" s="3" t="str">
        <f t="shared" si="0"/>
        <v/>
      </c>
      <c r="BD24" s="3" t="str">
        <f t="shared" si="19"/>
        <v xml:space="preserve">
845
</v>
      </c>
      <c r="BE24" s="3" t="str">
        <f t="shared" si="1"/>
        <v xml:space="preserve">
37.4
</v>
      </c>
      <c r="BF24" s="3" t="str">
        <f t="shared" si="2"/>
        <v xml:space="preserve">
24.8
</v>
      </c>
      <c r="BG24" s="3" t="str">
        <f t="shared" si="3"/>
        <v>2.6</v>
      </c>
      <c r="BI24" s="104" t="str">
        <f t="shared" si="20"/>
        <v>845
37.4
24.8
2.6</v>
      </c>
      <c r="BK24" s="118" t="s">
        <v>171</v>
      </c>
    </row>
    <row r="25" spans="2:68" s="3" customFormat="1" ht="40.5" customHeight="1">
      <c r="B25" s="49" t="s">
        <v>123</v>
      </c>
      <c r="C25" s="124" t="s">
        <v>143</v>
      </c>
      <c r="D25" s="45" t="s">
        <v>124</v>
      </c>
      <c r="E25" s="45" t="s">
        <v>125</v>
      </c>
      <c r="F25" s="45" t="s">
        <v>145</v>
      </c>
      <c r="G25" s="50"/>
      <c r="H25" s="50"/>
      <c r="I25" s="70" t="s">
        <v>157</v>
      </c>
      <c r="J25" s="70" t="s">
        <v>172</v>
      </c>
      <c r="K25" s="71" t="s">
        <v>35</v>
      </c>
      <c r="L25" s="6"/>
      <c r="M25" s="121" t="s">
        <v>157</v>
      </c>
      <c r="N25" s="73"/>
      <c r="O25" s="121">
        <v>682</v>
      </c>
      <c r="P25" s="108">
        <v>22.6</v>
      </c>
      <c r="Q25" s="108">
        <v>22.2</v>
      </c>
      <c r="R25" s="109">
        <v>1.8</v>
      </c>
      <c r="S25" s="73" t="str">
        <f t="shared" si="4"/>
        <v>68222.622.21.8</v>
      </c>
      <c r="T25" s="73"/>
      <c r="U25" s="103">
        <v>682</v>
      </c>
      <c r="V25" s="108">
        <v>22.6</v>
      </c>
      <c r="W25" s="108">
        <v>22.2</v>
      </c>
      <c r="X25" s="109">
        <v>1.8</v>
      </c>
      <c r="Y25" s="63" t="s">
        <v>43</v>
      </c>
      <c r="Z25" s="3">
        <f t="shared" si="5"/>
        <v>544</v>
      </c>
      <c r="AA25" s="3">
        <f t="shared" si="6"/>
        <v>15.8</v>
      </c>
      <c r="AB25" s="3">
        <f t="shared" si="7"/>
        <v>14.399999999999999</v>
      </c>
      <c r="AC25" s="3">
        <f t="shared" si="8"/>
        <v>1.6</v>
      </c>
      <c r="AE25" s="3">
        <f t="shared" si="21"/>
        <v>845.2</v>
      </c>
      <c r="AF25" s="3">
        <f t="shared" si="22"/>
        <v>27.340000000000003</v>
      </c>
      <c r="AG25" s="3">
        <f t="shared" si="23"/>
        <v>26.52</v>
      </c>
      <c r="AH25" s="3">
        <f t="shared" si="24"/>
        <v>2.12</v>
      </c>
      <c r="AJ25" s="3">
        <f t="shared" si="25"/>
        <v>845</v>
      </c>
      <c r="AK25" s="3">
        <f t="shared" si="26"/>
        <v>27.3</v>
      </c>
      <c r="AL25" s="3">
        <f t="shared" si="27"/>
        <v>26.5</v>
      </c>
      <c r="AM25" s="3">
        <f t="shared" si="28"/>
        <v>2.1</v>
      </c>
      <c r="AO25" s="3">
        <f t="shared" si="14"/>
        <v>845</v>
      </c>
      <c r="AP25" s="3">
        <f t="shared" si="15"/>
        <v>27.3</v>
      </c>
      <c r="AQ25" s="3">
        <f t="shared" si="16"/>
        <v>26.5</v>
      </c>
      <c r="AR25" s="3">
        <f t="shared" si="17"/>
        <v>2.1</v>
      </c>
      <c r="AT25" s="63" t="s">
        <v>36</v>
      </c>
      <c r="AU25" s="63" t="s">
        <v>36</v>
      </c>
      <c r="AV25" s="63" t="s">
        <v>36</v>
      </c>
      <c r="AW25" s="63"/>
      <c r="AY25" s="80" t="str">
        <f t="shared" si="18"/>
        <v xml:space="preserve">845
</v>
      </c>
      <c r="AZ25" s="80" t="str">
        <f t="shared" si="0"/>
        <v xml:space="preserve">27.3
</v>
      </c>
      <c r="BA25" s="80" t="str">
        <f t="shared" si="0"/>
        <v xml:space="preserve">26.5
</v>
      </c>
      <c r="BB25" s="80" t="str">
        <f t="shared" si="0"/>
        <v>2.1</v>
      </c>
      <c r="BC25" s="3" t="str">
        <f t="shared" si="0"/>
        <v/>
      </c>
      <c r="BD25" s="3" t="str">
        <f t="shared" si="19"/>
        <v xml:space="preserve">
845
</v>
      </c>
      <c r="BE25" s="3" t="str">
        <f t="shared" si="1"/>
        <v xml:space="preserve">
27.3
</v>
      </c>
      <c r="BF25" s="3" t="str">
        <f t="shared" si="2"/>
        <v xml:space="preserve">
26.5
</v>
      </c>
      <c r="BG25" s="3" t="str">
        <f t="shared" si="3"/>
        <v>2.1</v>
      </c>
      <c r="BI25" s="104" t="str">
        <f t="shared" si="20"/>
        <v>845
27.3
26.5
2.1</v>
      </c>
      <c r="BK25" s="118" t="s">
        <v>172</v>
      </c>
    </row>
    <row r="26" spans="2:68" s="3" customFormat="1" ht="51.75" customHeight="1">
      <c r="B26" s="49" t="s">
        <v>126</v>
      </c>
      <c r="C26" s="124" t="s">
        <v>142</v>
      </c>
      <c r="D26" s="45" t="s">
        <v>127</v>
      </c>
      <c r="E26" s="45" t="s">
        <v>128</v>
      </c>
      <c r="F26" s="45" t="s">
        <v>129</v>
      </c>
      <c r="G26" s="50"/>
      <c r="H26" s="50"/>
      <c r="I26" s="70" t="s">
        <v>158</v>
      </c>
      <c r="J26" s="70" t="s">
        <v>173</v>
      </c>
      <c r="K26" s="71" t="s">
        <v>35</v>
      </c>
      <c r="L26" s="6"/>
      <c r="M26" s="121" t="s">
        <v>158</v>
      </c>
      <c r="N26" s="73"/>
      <c r="O26" s="121">
        <v>641</v>
      </c>
      <c r="P26" s="108">
        <v>30.7</v>
      </c>
      <c r="Q26" s="108">
        <v>22.7</v>
      </c>
      <c r="R26" s="109">
        <v>2.2000000000000002</v>
      </c>
      <c r="S26" s="73" t="str">
        <f t="shared" si="4"/>
        <v>64130.722.72.2</v>
      </c>
      <c r="T26" s="73"/>
      <c r="U26" s="103">
        <v>641</v>
      </c>
      <c r="V26" s="108">
        <v>30.7</v>
      </c>
      <c r="W26" s="108">
        <v>22.7</v>
      </c>
      <c r="X26" s="109">
        <v>2.2000000000000002</v>
      </c>
      <c r="Y26" s="63" t="s">
        <v>43</v>
      </c>
      <c r="Z26" s="3">
        <f t="shared" ref="Z26:Z31" si="31">U26-138</f>
        <v>503</v>
      </c>
      <c r="AA26" s="3">
        <f t="shared" ref="AA26:AA31" si="32">V26-6.8</f>
        <v>23.9</v>
      </c>
      <c r="AB26" s="3">
        <f t="shared" ref="AB26:AB31" si="33">W26-7.8</f>
        <v>14.899999999999999</v>
      </c>
      <c r="AC26" s="3">
        <f t="shared" ref="AC26:AC31" si="34">X26-0.2</f>
        <v>2</v>
      </c>
      <c r="AE26" s="3">
        <f t="shared" si="21"/>
        <v>791.9</v>
      </c>
      <c r="AF26" s="3">
        <f t="shared" si="22"/>
        <v>37.869999999999997</v>
      </c>
      <c r="AG26" s="3">
        <f t="shared" si="23"/>
        <v>27.169999999999998</v>
      </c>
      <c r="AH26" s="3">
        <f t="shared" si="24"/>
        <v>2.6</v>
      </c>
      <c r="AJ26" s="3">
        <f t="shared" si="25"/>
        <v>791</v>
      </c>
      <c r="AK26" s="3">
        <f t="shared" si="26"/>
        <v>37.799999999999997</v>
      </c>
      <c r="AL26" s="3">
        <f t="shared" si="27"/>
        <v>27.1</v>
      </c>
      <c r="AM26" s="3">
        <f t="shared" si="28"/>
        <v>2.6</v>
      </c>
      <c r="AO26" s="3">
        <f t="shared" si="14"/>
        <v>791</v>
      </c>
      <c r="AP26" s="3">
        <f t="shared" si="15"/>
        <v>37.799999999999997</v>
      </c>
      <c r="AQ26" s="3">
        <f t="shared" si="16"/>
        <v>27.1</v>
      </c>
      <c r="AR26" s="3">
        <f t="shared" si="17"/>
        <v>2.6</v>
      </c>
      <c r="AT26" s="63" t="s">
        <v>36</v>
      </c>
      <c r="AU26" s="63" t="s">
        <v>36</v>
      </c>
      <c r="AV26" s="63" t="s">
        <v>36</v>
      </c>
      <c r="AW26" s="63"/>
      <c r="AY26" s="80" t="str">
        <f t="shared" si="18"/>
        <v xml:space="preserve">791
</v>
      </c>
      <c r="AZ26" s="80" t="str">
        <f t="shared" si="0"/>
        <v xml:space="preserve">37.8
</v>
      </c>
      <c r="BA26" s="80" t="str">
        <f t="shared" si="0"/>
        <v xml:space="preserve">27.1
</v>
      </c>
      <c r="BB26" s="80" t="str">
        <f t="shared" si="0"/>
        <v>2.6</v>
      </c>
      <c r="BC26" s="3" t="str">
        <f t="shared" si="0"/>
        <v/>
      </c>
      <c r="BD26" s="3" t="str">
        <f t="shared" si="19"/>
        <v xml:space="preserve">
791
</v>
      </c>
      <c r="BE26" s="3" t="str">
        <f t="shared" si="1"/>
        <v xml:space="preserve">
37.8
</v>
      </c>
      <c r="BF26" s="3" t="str">
        <f t="shared" si="2"/>
        <v xml:space="preserve">
27.1
</v>
      </c>
      <c r="BG26" s="3" t="str">
        <f t="shared" si="3"/>
        <v>2.6</v>
      </c>
      <c r="BI26" s="104" t="str">
        <f t="shared" si="20"/>
        <v>791
37.8
27.1
2.6</v>
      </c>
      <c r="BK26" s="118" t="s">
        <v>173</v>
      </c>
    </row>
    <row r="27" spans="2:68" s="3" customFormat="1" ht="40.5" customHeight="1">
      <c r="B27" s="49" t="s">
        <v>130</v>
      </c>
      <c r="C27" s="91" t="s">
        <v>144</v>
      </c>
      <c r="D27" s="45" t="s">
        <v>56</v>
      </c>
      <c r="E27" s="45" t="s">
        <v>131</v>
      </c>
      <c r="F27" s="45" t="s">
        <v>146</v>
      </c>
      <c r="G27" s="50"/>
      <c r="H27" s="50"/>
      <c r="I27" s="70" t="s">
        <v>159</v>
      </c>
      <c r="J27" s="70" t="s">
        <v>174</v>
      </c>
      <c r="K27" s="71" t="s">
        <v>35</v>
      </c>
      <c r="L27" s="6"/>
      <c r="M27" s="121" t="s">
        <v>159</v>
      </c>
      <c r="N27" s="73"/>
      <c r="O27" s="121">
        <v>689</v>
      </c>
      <c r="P27" s="108">
        <v>20.7</v>
      </c>
      <c r="Q27" s="108">
        <v>24.4</v>
      </c>
      <c r="R27" s="109">
        <v>2.1</v>
      </c>
      <c r="S27" s="73"/>
      <c r="T27" s="73"/>
      <c r="U27" s="103">
        <v>689</v>
      </c>
      <c r="V27" s="108">
        <v>20.7</v>
      </c>
      <c r="W27" s="108">
        <v>24.4</v>
      </c>
      <c r="X27" s="109">
        <v>2.1</v>
      </c>
      <c r="Y27" s="63"/>
      <c r="Z27" s="3">
        <f t="shared" si="31"/>
        <v>551</v>
      </c>
      <c r="AA27" s="3">
        <f t="shared" si="32"/>
        <v>13.899999999999999</v>
      </c>
      <c r="AB27" s="3">
        <f t="shared" si="33"/>
        <v>16.599999999999998</v>
      </c>
      <c r="AC27" s="3">
        <f t="shared" si="34"/>
        <v>1.9000000000000001</v>
      </c>
      <c r="AE27" s="3">
        <f t="shared" si="21"/>
        <v>854.30000000000007</v>
      </c>
      <c r="AF27" s="3">
        <f t="shared" si="22"/>
        <v>24.87</v>
      </c>
      <c r="AG27" s="3">
        <f t="shared" si="23"/>
        <v>29.38</v>
      </c>
      <c r="AH27" s="3">
        <f t="shared" si="24"/>
        <v>2.4800000000000004</v>
      </c>
      <c r="AJ27" s="3">
        <f t="shared" si="25"/>
        <v>854</v>
      </c>
      <c r="AK27" s="3">
        <f t="shared" si="26"/>
        <v>24.8</v>
      </c>
      <c r="AL27" s="3">
        <f t="shared" si="27"/>
        <v>29.3</v>
      </c>
      <c r="AM27" s="3">
        <f t="shared" si="28"/>
        <v>2.4</v>
      </c>
      <c r="AO27" s="3">
        <f t="shared" si="14"/>
        <v>854</v>
      </c>
      <c r="AP27" s="3">
        <f t="shared" si="15"/>
        <v>24.8</v>
      </c>
      <c r="AQ27" s="3">
        <f t="shared" si="16"/>
        <v>29.3</v>
      </c>
      <c r="AR27" s="3">
        <f t="shared" si="17"/>
        <v>2.4</v>
      </c>
      <c r="AT27" s="63" t="s">
        <v>36</v>
      </c>
      <c r="AU27" s="63" t="s">
        <v>36</v>
      </c>
      <c r="AV27" s="63" t="s">
        <v>36</v>
      </c>
      <c r="AW27" s="63"/>
      <c r="AY27" s="80" t="str">
        <f t="shared" ref="AY27:BG28" si="35">AO27&amp;AT27</f>
        <v xml:space="preserve">854
</v>
      </c>
      <c r="AZ27" s="80" t="str">
        <f t="shared" si="35"/>
        <v xml:space="preserve">24.8
</v>
      </c>
      <c r="BA27" s="80" t="str">
        <f t="shared" si="35"/>
        <v xml:space="preserve">29.3
</v>
      </c>
      <c r="BB27" s="80" t="str">
        <f t="shared" si="35"/>
        <v>2.4</v>
      </c>
      <c r="BC27" s="3" t="str">
        <f t="shared" si="35"/>
        <v/>
      </c>
      <c r="BD27" s="3" t="str">
        <f t="shared" si="35"/>
        <v xml:space="preserve">
854
</v>
      </c>
      <c r="BE27" s="3" t="str">
        <f t="shared" si="35"/>
        <v xml:space="preserve">
24.8
</v>
      </c>
      <c r="BF27" s="3" t="str">
        <f t="shared" si="35"/>
        <v xml:space="preserve">
29.3
</v>
      </c>
      <c r="BG27" s="3" t="str">
        <f t="shared" si="35"/>
        <v>2.4</v>
      </c>
      <c r="BI27" s="104" t="str">
        <f t="shared" si="20"/>
        <v>854
24.8
29.3
2.4</v>
      </c>
      <c r="BK27" s="118" t="s">
        <v>174</v>
      </c>
    </row>
    <row r="28" spans="2:68" s="3" customFormat="1" ht="40.5" hidden="1" customHeight="1" thickBot="1">
      <c r="B28" s="49"/>
      <c r="C28" s="91"/>
      <c r="D28" s="45"/>
      <c r="E28" s="45"/>
      <c r="F28" s="45"/>
      <c r="G28" s="50"/>
      <c r="H28" s="50"/>
      <c r="I28" s="70"/>
      <c r="J28" s="70"/>
      <c r="K28" s="71" t="s">
        <v>35</v>
      </c>
      <c r="L28" s="6"/>
      <c r="M28" s="122" t="s">
        <v>59</v>
      </c>
      <c r="N28" s="73"/>
      <c r="O28" s="122">
        <v>613</v>
      </c>
      <c r="P28" s="108">
        <v>31.4</v>
      </c>
      <c r="Q28" s="108">
        <v>15.7</v>
      </c>
      <c r="R28" s="109">
        <v>2.4</v>
      </c>
      <c r="S28" s="73"/>
      <c r="T28" s="73"/>
      <c r="U28" s="103">
        <v>613</v>
      </c>
      <c r="V28" s="108">
        <v>31.4</v>
      </c>
      <c r="W28" s="108">
        <v>15.7</v>
      </c>
      <c r="X28" s="109">
        <v>2.4</v>
      </c>
      <c r="Y28" s="63"/>
      <c r="Z28" s="3">
        <f t="shared" si="31"/>
        <v>475</v>
      </c>
      <c r="AA28" s="3">
        <f t="shared" si="32"/>
        <v>24.599999999999998</v>
      </c>
      <c r="AB28" s="3">
        <f t="shared" si="33"/>
        <v>7.8999999999999995</v>
      </c>
      <c r="AC28" s="3">
        <f t="shared" si="34"/>
        <v>2.1999999999999997</v>
      </c>
      <c r="AE28" s="3">
        <f>Z28*1.3+138</f>
        <v>755.5</v>
      </c>
      <c r="AF28" s="3">
        <f>AA28*1.3+6.8</f>
        <v>38.779999999999994</v>
      </c>
      <c r="AG28" s="3">
        <f>AB28*1.3+7.8</f>
        <v>18.07</v>
      </c>
      <c r="AH28" s="3">
        <f>AC28*1.2+0.2</f>
        <v>2.84</v>
      </c>
      <c r="AJ28" s="3">
        <f>ROUNDDOWN(AE28,0)</f>
        <v>755</v>
      </c>
      <c r="AK28" s="3">
        <f t="shared" ref="AK28:AM30" si="36">ROUNDDOWN(AF28,1)</f>
        <v>38.700000000000003</v>
      </c>
      <c r="AL28" s="3">
        <f t="shared" si="36"/>
        <v>18</v>
      </c>
      <c r="AM28" s="3">
        <f t="shared" si="36"/>
        <v>2.8</v>
      </c>
      <c r="AO28" s="3">
        <f>ROUNDDOWN(AJ28,0)</f>
        <v>755</v>
      </c>
      <c r="AP28" s="3">
        <f t="shared" ref="AP28:AR30" si="37">ROUNDDOWN(AK28,1)</f>
        <v>38.700000000000003</v>
      </c>
      <c r="AQ28" s="3">
        <f t="shared" si="37"/>
        <v>18</v>
      </c>
      <c r="AR28" s="3">
        <f t="shared" si="37"/>
        <v>2.8</v>
      </c>
      <c r="AT28" s="63" t="s">
        <v>36</v>
      </c>
      <c r="AU28" s="63" t="s">
        <v>36</v>
      </c>
      <c r="AV28" s="63" t="s">
        <v>36</v>
      </c>
      <c r="AW28" s="63"/>
      <c r="AY28" s="80" t="str">
        <f t="shared" si="35"/>
        <v xml:space="preserve">755
</v>
      </c>
      <c r="AZ28" s="80" t="str">
        <f t="shared" si="35"/>
        <v xml:space="preserve">38.7
</v>
      </c>
      <c r="BA28" s="80" t="str">
        <f t="shared" si="35"/>
        <v xml:space="preserve">18
</v>
      </c>
      <c r="BB28" s="80" t="str">
        <f t="shared" si="35"/>
        <v>2.8</v>
      </c>
      <c r="BC28" s="3" t="str">
        <f>AS28&amp;AX28</f>
        <v/>
      </c>
      <c r="BD28" s="3" t="str">
        <f t="shared" si="35"/>
        <v xml:space="preserve">
755
</v>
      </c>
      <c r="BE28" s="3" t="str">
        <f t="shared" si="35"/>
        <v xml:space="preserve">
38.7
</v>
      </c>
      <c r="BF28" s="3" t="str">
        <f t="shared" si="35"/>
        <v xml:space="preserve">
18
</v>
      </c>
      <c r="BG28" s="3" t="str">
        <f t="shared" si="35"/>
        <v>2.8</v>
      </c>
      <c r="BI28" s="104" t="str">
        <f t="shared" si="20"/>
        <v>755
38.7
18
2.8</v>
      </c>
      <c r="BK28" s="118" t="s">
        <v>77</v>
      </c>
    </row>
    <row r="29" spans="2:68" s="3" customFormat="1" ht="40.5" hidden="1" customHeight="1">
      <c r="B29" s="78"/>
      <c r="C29" s="91"/>
      <c r="D29" s="92"/>
      <c r="E29" s="92"/>
      <c r="F29" s="92"/>
      <c r="G29" s="50"/>
      <c r="H29" s="50"/>
      <c r="I29" s="70"/>
      <c r="J29" s="70"/>
      <c r="K29" s="71" t="s">
        <v>35</v>
      </c>
      <c r="L29" s="6"/>
      <c r="M29" s="120" t="s">
        <v>60</v>
      </c>
      <c r="N29" s="73"/>
      <c r="O29" s="120">
        <v>679</v>
      </c>
      <c r="P29" s="108">
        <v>21.5</v>
      </c>
      <c r="Q29" s="108">
        <v>22.4</v>
      </c>
      <c r="R29" s="109">
        <v>1.8</v>
      </c>
      <c r="S29" s="73"/>
      <c r="T29" s="73"/>
      <c r="U29" s="103">
        <v>679</v>
      </c>
      <c r="V29" s="108">
        <v>21.5</v>
      </c>
      <c r="W29" s="108">
        <v>22.4</v>
      </c>
      <c r="X29" s="109">
        <v>1.8</v>
      </c>
      <c r="Y29" s="63"/>
      <c r="Z29" s="3">
        <f t="shared" si="31"/>
        <v>541</v>
      </c>
      <c r="AA29" s="3">
        <f t="shared" si="32"/>
        <v>14.7</v>
      </c>
      <c r="AB29" s="3">
        <f t="shared" si="33"/>
        <v>14.599999999999998</v>
      </c>
      <c r="AC29" s="3">
        <f t="shared" si="34"/>
        <v>1.6</v>
      </c>
      <c r="AE29" s="3">
        <f>Z29*1.3+138</f>
        <v>841.30000000000007</v>
      </c>
      <c r="AF29" s="3">
        <f>AA29*1.3+6.8</f>
        <v>25.91</v>
      </c>
      <c r="AG29" s="3">
        <f>AB29*1.3+7.8</f>
        <v>26.779999999999998</v>
      </c>
      <c r="AH29" s="3">
        <f>AC29*1.2+0.2</f>
        <v>2.12</v>
      </c>
      <c r="AJ29" s="3">
        <f>ROUNDDOWN(AE29,0)</f>
        <v>841</v>
      </c>
      <c r="AK29" s="3">
        <f t="shared" si="36"/>
        <v>25.9</v>
      </c>
      <c r="AL29" s="3">
        <f t="shared" si="36"/>
        <v>26.7</v>
      </c>
      <c r="AM29" s="3">
        <f t="shared" si="36"/>
        <v>2.1</v>
      </c>
      <c r="AO29" s="3">
        <f>ROUNDDOWN(AJ29,0)</f>
        <v>841</v>
      </c>
      <c r="AP29" s="3">
        <f t="shared" si="37"/>
        <v>25.9</v>
      </c>
      <c r="AQ29" s="3">
        <f t="shared" si="37"/>
        <v>26.7</v>
      </c>
      <c r="AR29" s="3">
        <f t="shared" si="37"/>
        <v>2.1</v>
      </c>
      <c r="AT29" s="63" t="s">
        <v>36</v>
      </c>
      <c r="AU29" s="63" t="s">
        <v>36</v>
      </c>
      <c r="AV29" s="63" t="s">
        <v>36</v>
      </c>
      <c r="AW29" s="63"/>
      <c r="AY29" s="80" t="str">
        <f t="shared" ref="AY29:BB30" si="38">AO29&amp;AT29</f>
        <v xml:space="preserve">841
</v>
      </c>
      <c r="AZ29" s="80" t="str">
        <f t="shared" si="38"/>
        <v xml:space="preserve">25.9
</v>
      </c>
      <c r="BA29" s="80" t="str">
        <f t="shared" si="38"/>
        <v xml:space="preserve">26.7
</v>
      </c>
      <c r="BB29" s="80" t="str">
        <f t="shared" si="38"/>
        <v>2.1</v>
      </c>
      <c r="BD29" s="3" t="str">
        <f t="shared" ref="BD29:BG30" si="39">AT29&amp;AY29</f>
        <v xml:space="preserve">
841
</v>
      </c>
      <c r="BE29" s="3" t="str">
        <f t="shared" si="39"/>
        <v xml:space="preserve">
25.9
</v>
      </c>
      <c r="BF29" s="3" t="str">
        <f t="shared" si="39"/>
        <v xml:space="preserve">
26.7
</v>
      </c>
      <c r="BG29" s="3" t="str">
        <f t="shared" si="39"/>
        <v>2.1</v>
      </c>
      <c r="BI29" s="104" t="str">
        <f t="shared" si="20"/>
        <v>841
25.9
26.7
2.1</v>
      </c>
      <c r="BK29" s="118" t="s">
        <v>78</v>
      </c>
    </row>
    <row r="30" spans="2:68" s="3" customFormat="1" ht="40.5" hidden="1" customHeight="1">
      <c r="B30" s="49"/>
      <c r="C30" s="50"/>
      <c r="D30" s="45"/>
      <c r="E30" s="45"/>
      <c r="F30" s="45"/>
      <c r="G30" s="50"/>
      <c r="H30" s="50"/>
      <c r="I30" s="70"/>
      <c r="J30" s="70"/>
      <c r="K30" s="71" t="s">
        <v>35</v>
      </c>
      <c r="L30" s="6"/>
      <c r="M30" s="121" t="s">
        <v>61</v>
      </c>
      <c r="N30" s="73"/>
      <c r="O30" s="121">
        <v>605</v>
      </c>
      <c r="P30" s="108">
        <v>24.1</v>
      </c>
      <c r="Q30" s="108">
        <v>16.2</v>
      </c>
      <c r="R30" s="109">
        <v>2.5</v>
      </c>
      <c r="S30" s="73"/>
      <c r="T30" s="73"/>
      <c r="U30" s="103">
        <v>605</v>
      </c>
      <c r="V30" s="108">
        <v>24.1</v>
      </c>
      <c r="W30" s="108">
        <v>16.2</v>
      </c>
      <c r="X30" s="109">
        <v>2.5</v>
      </c>
      <c r="Y30" s="63"/>
      <c r="Z30" s="3">
        <f t="shared" si="31"/>
        <v>467</v>
      </c>
      <c r="AA30" s="3">
        <f t="shared" si="32"/>
        <v>17.3</v>
      </c>
      <c r="AB30" s="3">
        <f t="shared" si="33"/>
        <v>8.3999999999999986</v>
      </c>
      <c r="AC30" s="3">
        <f t="shared" si="34"/>
        <v>2.2999999999999998</v>
      </c>
      <c r="AE30" s="3">
        <f>Z30*1.3+138</f>
        <v>745.1</v>
      </c>
      <c r="AF30" s="3">
        <f>AA30*1.3+6.8</f>
        <v>29.290000000000003</v>
      </c>
      <c r="AG30" s="3">
        <f>AB30*1.3+7.8</f>
        <v>18.72</v>
      </c>
      <c r="AH30" s="3">
        <f>AC30*1.2+0.2</f>
        <v>2.96</v>
      </c>
      <c r="AJ30" s="3">
        <f>ROUNDDOWN(AE30,0)</f>
        <v>745</v>
      </c>
      <c r="AK30" s="3">
        <f t="shared" si="36"/>
        <v>29.2</v>
      </c>
      <c r="AL30" s="3">
        <f t="shared" si="36"/>
        <v>18.7</v>
      </c>
      <c r="AM30" s="3">
        <f t="shared" si="36"/>
        <v>2.9</v>
      </c>
      <c r="AO30" s="3">
        <f>ROUNDDOWN(AJ30,0)</f>
        <v>745</v>
      </c>
      <c r="AP30" s="3">
        <f t="shared" si="37"/>
        <v>29.2</v>
      </c>
      <c r="AQ30" s="3">
        <f t="shared" si="37"/>
        <v>18.7</v>
      </c>
      <c r="AR30" s="3">
        <f t="shared" si="37"/>
        <v>2.9</v>
      </c>
      <c r="AT30" s="63" t="s">
        <v>36</v>
      </c>
      <c r="AU30" s="63" t="s">
        <v>36</v>
      </c>
      <c r="AV30" s="63" t="s">
        <v>36</v>
      </c>
      <c r="AW30" s="63"/>
      <c r="AY30" s="80" t="str">
        <f t="shared" si="38"/>
        <v xml:space="preserve">745
</v>
      </c>
      <c r="AZ30" s="80" t="str">
        <f t="shared" si="38"/>
        <v xml:space="preserve">29.2
</v>
      </c>
      <c r="BA30" s="80" t="str">
        <f t="shared" si="38"/>
        <v xml:space="preserve">18.7
</v>
      </c>
      <c r="BB30" s="80" t="str">
        <f t="shared" si="38"/>
        <v>2.9</v>
      </c>
      <c r="BD30" s="3" t="str">
        <f t="shared" si="39"/>
        <v xml:space="preserve">
745
</v>
      </c>
      <c r="BE30" s="3" t="str">
        <f t="shared" si="39"/>
        <v xml:space="preserve">
29.2
</v>
      </c>
      <c r="BF30" s="3" t="str">
        <f t="shared" si="39"/>
        <v xml:space="preserve">
18.7
</v>
      </c>
      <c r="BG30" s="3" t="str">
        <f t="shared" si="39"/>
        <v>2.9</v>
      </c>
      <c r="BI30" s="104" t="str">
        <f t="shared" si="20"/>
        <v>745
29.2
18.7
2.9</v>
      </c>
      <c r="BK30" s="118" t="s">
        <v>79</v>
      </c>
    </row>
    <row r="31" spans="2:68" s="3" customFormat="1" ht="40.5" hidden="1" customHeight="1">
      <c r="B31" s="49"/>
      <c r="C31" s="50"/>
      <c r="D31" s="45"/>
      <c r="E31" s="45"/>
      <c r="F31" s="45"/>
      <c r="G31" s="50"/>
      <c r="H31" s="50"/>
      <c r="I31" s="70"/>
      <c r="J31" s="70"/>
      <c r="K31" s="71" t="s">
        <v>35</v>
      </c>
      <c r="L31" s="6"/>
      <c r="M31" s="121" t="s">
        <v>62</v>
      </c>
      <c r="N31" s="73"/>
      <c r="O31" s="121">
        <v>628</v>
      </c>
      <c r="P31" s="108">
        <v>22.1</v>
      </c>
      <c r="Q31" s="108">
        <v>24.2</v>
      </c>
      <c r="R31" s="109">
        <v>1.8</v>
      </c>
      <c r="S31" s="73"/>
      <c r="T31" s="73"/>
      <c r="U31" s="103">
        <v>628</v>
      </c>
      <c r="V31" s="108">
        <v>22.1</v>
      </c>
      <c r="W31" s="108">
        <v>24.2</v>
      </c>
      <c r="X31" s="109">
        <v>1.8</v>
      </c>
      <c r="Y31" s="63"/>
      <c r="Z31" s="3">
        <f t="shared" si="31"/>
        <v>490</v>
      </c>
      <c r="AA31" s="3">
        <f t="shared" si="32"/>
        <v>15.3</v>
      </c>
      <c r="AB31" s="3">
        <f t="shared" si="33"/>
        <v>16.399999999999999</v>
      </c>
      <c r="AC31" s="3">
        <f t="shared" si="34"/>
        <v>1.6</v>
      </c>
      <c r="AE31" s="3">
        <f>Z31*1.3+138</f>
        <v>775</v>
      </c>
      <c r="AF31" s="3">
        <f>AA31*1.3+6.8</f>
        <v>26.69</v>
      </c>
      <c r="AG31" s="3">
        <f>AB31*1.3+7.8</f>
        <v>29.12</v>
      </c>
      <c r="AH31" s="3">
        <f>AC31*1.2+0.2</f>
        <v>2.12</v>
      </c>
      <c r="AJ31" s="3">
        <f>ROUNDDOWN(AE31,0)</f>
        <v>775</v>
      </c>
      <c r="AK31" s="3">
        <f>ROUNDDOWN(AF31,1)</f>
        <v>26.6</v>
      </c>
      <c r="AL31" s="3">
        <f>ROUNDDOWN(AG31,1)</f>
        <v>29.1</v>
      </c>
      <c r="AM31" s="3">
        <f>ROUNDDOWN(AH31,1)</f>
        <v>2.1</v>
      </c>
      <c r="AO31" s="3">
        <f>ROUNDDOWN(AJ31,0)</f>
        <v>775</v>
      </c>
      <c r="AP31" s="3">
        <f>ROUNDDOWN(AK31,1)</f>
        <v>26.6</v>
      </c>
      <c r="AQ31" s="3">
        <f>ROUNDDOWN(AL31,1)</f>
        <v>29.1</v>
      </c>
      <c r="AR31" s="3">
        <f>ROUNDDOWN(AM31,1)</f>
        <v>2.1</v>
      </c>
      <c r="AT31" s="63" t="s">
        <v>36</v>
      </c>
      <c r="AU31" s="63" t="s">
        <v>36</v>
      </c>
      <c r="AV31" s="63" t="s">
        <v>36</v>
      </c>
      <c r="AW31" s="63"/>
      <c r="AY31" s="80" t="str">
        <f>AO31&amp;AT31</f>
        <v xml:space="preserve">775
</v>
      </c>
      <c r="AZ31" s="80" t="str">
        <f>AP31&amp;AU31</f>
        <v xml:space="preserve">26.6
</v>
      </c>
      <c r="BA31" s="80" t="str">
        <f>AQ31&amp;AV31</f>
        <v xml:space="preserve">29.1
</v>
      </c>
      <c r="BB31" s="80" t="str">
        <f>AR31&amp;AW31</f>
        <v>2.1</v>
      </c>
      <c r="BD31" s="3" t="str">
        <f>AT31&amp;AY31</f>
        <v xml:space="preserve">
775
</v>
      </c>
      <c r="BE31" s="3" t="str">
        <f>AU31&amp;AZ31</f>
        <v xml:space="preserve">
26.6
</v>
      </c>
      <c r="BF31" s="3" t="str">
        <f>AV31&amp;BA31</f>
        <v xml:space="preserve">
29.1
</v>
      </c>
      <c r="BG31" s="3" t="str">
        <f>AW31&amp;BB31</f>
        <v>2.1</v>
      </c>
      <c r="BI31" s="104" t="str">
        <f t="shared" si="20"/>
        <v>775
26.6
29.1
2.1</v>
      </c>
      <c r="BK31" s="118" t="s">
        <v>80</v>
      </c>
    </row>
    <row r="32" spans="2:68" s="3" customFormat="1" ht="40.5" hidden="1" customHeight="1">
      <c r="B32" s="49"/>
      <c r="C32" s="50"/>
      <c r="D32" s="45"/>
      <c r="E32" s="45"/>
      <c r="F32" s="45"/>
      <c r="G32" s="50"/>
      <c r="H32" s="50"/>
      <c r="I32" s="70"/>
      <c r="J32" s="70"/>
      <c r="K32" s="71" t="s">
        <v>35</v>
      </c>
      <c r="L32" s="6"/>
      <c r="M32" s="121" t="s">
        <v>63</v>
      </c>
      <c r="N32" s="73"/>
      <c r="O32" s="121">
        <v>667</v>
      </c>
      <c r="P32" s="108">
        <v>25.7</v>
      </c>
      <c r="Q32" s="108">
        <v>21.9</v>
      </c>
      <c r="R32" s="109">
        <v>2</v>
      </c>
      <c r="S32" s="73" t="str">
        <f t="shared" si="4"/>
        <v>66725.721.92</v>
      </c>
      <c r="T32" s="73"/>
      <c r="U32" s="103">
        <v>667</v>
      </c>
      <c r="V32" s="108">
        <v>25.7</v>
      </c>
      <c r="W32" s="108">
        <v>21.9</v>
      </c>
      <c r="X32" s="109">
        <v>2</v>
      </c>
      <c r="Y32" s="63" t="s">
        <v>43</v>
      </c>
      <c r="Z32" s="3">
        <f t="shared" si="5"/>
        <v>529</v>
      </c>
      <c r="AA32" s="3">
        <f t="shared" si="6"/>
        <v>18.899999999999999</v>
      </c>
      <c r="AB32" s="3">
        <f t="shared" si="7"/>
        <v>14.099999999999998</v>
      </c>
      <c r="AC32" s="3">
        <f t="shared" si="8"/>
        <v>1.8</v>
      </c>
      <c r="AE32" s="3">
        <f t="shared" ref="AE32:AE40" si="40">Z32*1.3+138</f>
        <v>825.7</v>
      </c>
      <c r="AF32" s="3">
        <f t="shared" ref="AF32:AF40" si="41">AA32*1.3+6.8</f>
        <v>31.37</v>
      </c>
      <c r="AG32" s="3">
        <f t="shared" ref="AG32:AG40" si="42">AB32*1.3+7.8</f>
        <v>26.13</v>
      </c>
      <c r="AH32" s="3">
        <f t="shared" si="9"/>
        <v>2.3600000000000003</v>
      </c>
      <c r="AJ32" s="3">
        <f t="shared" si="10"/>
        <v>825</v>
      </c>
      <c r="AK32" s="3">
        <f t="shared" si="11"/>
        <v>31.3</v>
      </c>
      <c r="AL32" s="3">
        <f t="shared" si="12"/>
        <v>26.1</v>
      </c>
      <c r="AM32" s="3">
        <f t="shared" si="13"/>
        <v>2.2999999999999998</v>
      </c>
      <c r="AO32" s="3">
        <f t="shared" ref="AO32:AO40" si="43">ROUNDDOWN(AJ32,0)</f>
        <v>825</v>
      </c>
      <c r="AP32" s="3">
        <f t="shared" ref="AP32:AR37" si="44">ROUNDDOWN(AK32,1)</f>
        <v>31.3</v>
      </c>
      <c r="AQ32" s="3">
        <f t="shared" si="44"/>
        <v>26.1</v>
      </c>
      <c r="AR32" s="3">
        <f t="shared" si="44"/>
        <v>2.2999999999999998</v>
      </c>
      <c r="AT32" s="63" t="s">
        <v>36</v>
      </c>
      <c r="AU32" s="63" t="s">
        <v>36</v>
      </c>
      <c r="AV32" s="63" t="s">
        <v>36</v>
      </c>
      <c r="AW32" s="63"/>
      <c r="AY32" s="80" t="str">
        <f t="shared" si="18"/>
        <v xml:space="preserve">825
</v>
      </c>
      <c r="AZ32" s="80" t="str">
        <f t="shared" si="0"/>
        <v xml:space="preserve">31.3
</v>
      </c>
      <c r="BA32" s="80" t="str">
        <f t="shared" si="0"/>
        <v xml:space="preserve">26.1
</v>
      </c>
      <c r="BB32" s="80" t="str">
        <f t="shared" si="0"/>
        <v>2.3</v>
      </c>
      <c r="BC32" s="3" t="str">
        <f t="shared" si="0"/>
        <v/>
      </c>
      <c r="BD32" s="3" t="str">
        <f t="shared" si="19"/>
        <v xml:space="preserve">
825
</v>
      </c>
      <c r="BE32" s="3" t="str">
        <f t="shared" si="1"/>
        <v xml:space="preserve">
31.3
</v>
      </c>
      <c r="BF32" s="3" t="str">
        <f t="shared" si="2"/>
        <v xml:space="preserve">
26.1
</v>
      </c>
      <c r="BG32" s="3" t="str">
        <f t="shared" si="3"/>
        <v>2.3</v>
      </c>
      <c r="BI32" s="104" t="str">
        <f t="shared" si="20"/>
        <v>825
31.3
26.1
2.3</v>
      </c>
      <c r="BK32" s="118" t="s">
        <v>81</v>
      </c>
    </row>
    <row r="33" spans="2:63" s="3" customFormat="1" ht="40.5" hidden="1" customHeight="1">
      <c r="B33" s="49"/>
      <c r="C33" s="50"/>
      <c r="D33" s="45"/>
      <c r="E33" s="45"/>
      <c r="F33" s="45"/>
      <c r="G33" s="50"/>
      <c r="H33" s="50"/>
      <c r="I33" s="70"/>
      <c r="J33" s="70"/>
      <c r="K33" s="71" t="s">
        <v>35</v>
      </c>
      <c r="L33" s="6"/>
      <c r="M33" s="121" t="s">
        <v>76</v>
      </c>
      <c r="N33" s="73"/>
      <c r="O33" s="121">
        <v>599</v>
      </c>
      <c r="P33" s="108">
        <v>24.3</v>
      </c>
      <c r="Q33" s="108">
        <v>22.5</v>
      </c>
      <c r="R33" s="109">
        <v>2.2000000000000002</v>
      </c>
      <c r="S33" s="73" t="str">
        <f t="shared" si="4"/>
        <v>59924.322.52.2</v>
      </c>
      <c r="T33" s="73"/>
      <c r="U33" s="103">
        <v>599</v>
      </c>
      <c r="V33" s="108">
        <v>24.3</v>
      </c>
      <c r="W33" s="108">
        <v>22.5</v>
      </c>
      <c r="X33" s="109">
        <v>2.2000000000000002</v>
      </c>
      <c r="Y33" s="63" t="s">
        <v>43</v>
      </c>
      <c r="Z33" s="3">
        <f t="shared" si="5"/>
        <v>461</v>
      </c>
      <c r="AA33" s="3">
        <f t="shared" si="6"/>
        <v>17.5</v>
      </c>
      <c r="AB33" s="3">
        <f t="shared" si="7"/>
        <v>14.7</v>
      </c>
      <c r="AC33" s="3">
        <f t="shared" si="8"/>
        <v>2</v>
      </c>
      <c r="AE33" s="3">
        <f t="shared" si="40"/>
        <v>737.30000000000007</v>
      </c>
      <c r="AF33" s="3">
        <f t="shared" si="41"/>
        <v>29.55</v>
      </c>
      <c r="AG33" s="3">
        <f t="shared" si="42"/>
        <v>26.91</v>
      </c>
      <c r="AH33" s="3">
        <f t="shared" si="9"/>
        <v>2.6</v>
      </c>
      <c r="AJ33" s="3">
        <f t="shared" si="10"/>
        <v>737</v>
      </c>
      <c r="AK33" s="3">
        <f t="shared" si="11"/>
        <v>29.5</v>
      </c>
      <c r="AL33" s="3">
        <f t="shared" si="12"/>
        <v>26.9</v>
      </c>
      <c r="AM33" s="3">
        <f t="shared" si="13"/>
        <v>2.6</v>
      </c>
      <c r="AO33" s="3">
        <f t="shared" si="43"/>
        <v>737</v>
      </c>
      <c r="AP33" s="3">
        <f t="shared" si="44"/>
        <v>29.5</v>
      </c>
      <c r="AQ33" s="3">
        <f t="shared" si="44"/>
        <v>26.9</v>
      </c>
      <c r="AR33" s="3">
        <f t="shared" si="44"/>
        <v>2.6</v>
      </c>
      <c r="AT33" s="63" t="s">
        <v>36</v>
      </c>
      <c r="AU33" s="63" t="s">
        <v>36</v>
      </c>
      <c r="AV33" s="63" t="s">
        <v>36</v>
      </c>
      <c r="AW33" s="63"/>
      <c r="AY33" s="80" t="str">
        <f t="shared" si="18"/>
        <v xml:space="preserve">737
</v>
      </c>
      <c r="AZ33" s="80" t="str">
        <f t="shared" si="0"/>
        <v xml:space="preserve">29.5
</v>
      </c>
      <c r="BA33" s="80" t="str">
        <f t="shared" si="0"/>
        <v xml:space="preserve">26.9
</v>
      </c>
      <c r="BB33" s="80" t="str">
        <f t="shared" si="0"/>
        <v>2.6</v>
      </c>
      <c r="BC33" s="3" t="str">
        <f t="shared" si="0"/>
        <v/>
      </c>
      <c r="BD33" s="3" t="str">
        <f t="shared" si="19"/>
        <v xml:space="preserve">
737
</v>
      </c>
      <c r="BE33" s="3" t="str">
        <f t="shared" si="1"/>
        <v xml:space="preserve">
29.5
</v>
      </c>
      <c r="BF33" s="3" t="str">
        <f t="shared" si="2"/>
        <v xml:space="preserve">
26.9
</v>
      </c>
      <c r="BG33" s="3" t="str">
        <f t="shared" si="3"/>
        <v>2.6</v>
      </c>
      <c r="BI33" s="104" t="str">
        <f t="shared" si="20"/>
        <v>737
29.5
26.9
2.6</v>
      </c>
      <c r="BK33" s="118" t="s">
        <v>82</v>
      </c>
    </row>
    <row r="34" spans="2:63" s="3" customFormat="1" ht="40.5" hidden="1" customHeight="1">
      <c r="B34" s="49"/>
      <c r="C34" s="50"/>
      <c r="D34" s="45"/>
      <c r="E34" s="45"/>
      <c r="F34" s="45"/>
      <c r="G34" s="50"/>
      <c r="H34" s="50"/>
      <c r="I34" s="70"/>
      <c r="J34" s="70"/>
      <c r="K34" s="71" t="s">
        <v>35</v>
      </c>
      <c r="L34" s="6"/>
      <c r="M34" s="121" t="s">
        <v>64</v>
      </c>
      <c r="N34" s="73"/>
      <c r="O34" s="121">
        <v>600</v>
      </c>
      <c r="P34" s="108">
        <v>20.6</v>
      </c>
      <c r="Q34" s="108">
        <v>13.8</v>
      </c>
      <c r="R34" s="109">
        <v>1.6</v>
      </c>
      <c r="S34" s="73" t="str">
        <f t="shared" si="4"/>
        <v>60020.613.81.6</v>
      </c>
      <c r="T34" s="73"/>
      <c r="U34" s="103">
        <v>600</v>
      </c>
      <c r="V34" s="108">
        <v>20.6</v>
      </c>
      <c r="W34" s="108">
        <v>13.8</v>
      </c>
      <c r="X34" s="109">
        <v>1.6</v>
      </c>
      <c r="Y34" s="63" t="s">
        <v>43</v>
      </c>
      <c r="Z34" s="3">
        <f t="shared" si="5"/>
        <v>462</v>
      </c>
      <c r="AA34" s="3">
        <f t="shared" si="6"/>
        <v>13.8</v>
      </c>
      <c r="AB34" s="3">
        <f t="shared" si="7"/>
        <v>6.0000000000000009</v>
      </c>
      <c r="AC34" s="3">
        <f t="shared" si="8"/>
        <v>1.4000000000000001</v>
      </c>
      <c r="AE34" s="3">
        <f t="shared" si="40"/>
        <v>738.6</v>
      </c>
      <c r="AF34" s="3">
        <f t="shared" si="41"/>
        <v>24.740000000000002</v>
      </c>
      <c r="AG34" s="3">
        <f t="shared" si="42"/>
        <v>15.600000000000001</v>
      </c>
      <c r="AH34" s="3">
        <f t="shared" si="9"/>
        <v>1.8800000000000001</v>
      </c>
      <c r="AJ34" s="3">
        <f t="shared" si="10"/>
        <v>738</v>
      </c>
      <c r="AK34" s="3">
        <f t="shared" si="11"/>
        <v>24.7</v>
      </c>
      <c r="AL34" s="3">
        <f t="shared" si="12"/>
        <v>15.6</v>
      </c>
      <c r="AM34" s="3">
        <f t="shared" si="13"/>
        <v>1.8</v>
      </c>
      <c r="AO34" s="3">
        <f t="shared" si="43"/>
        <v>738</v>
      </c>
      <c r="AP34" s="3">
        <f t="shared" si="44"/>
        <v>24.7</v>
      </c>
      <c r="AQ34" s="3">
        <f t="shared" si="44"/>
        <v>15.6</v>
      </c>
      <c r="AR34" s="3">
        <f t="shared" si="44"/>
        <v>1.8</v>
      </c>
      <c r="AT34" s="63" t="s">
        <v>36</v>
      </c>
      <c r="AU34" s="63" t="s">
        <v>36</v>
      </c>
      <c r="AV34" s="63" t="s">
        <v>36</v>
      </c>
      <c r="AW34" s="63"/>
      <c r="AY34" s="80" t="str">
        <f t="shared" si="18"/>
        <v xml:space="preserve">738
</v>
      </c>
      <c r="AZ34" s="80" t="str">
        <f t="shared" si="0"/>
        <v xml:space="preserve">24.7
</v>
      </c>
      <c r="BA34" s="80" t="str">
        <f t="shared" si="0"/>
        <v xml:space="preserve">15.6
</v>
      </c>
      <c r="BB34" s="80" t="str">
        <f t="shared" si="0"/>
        <v>1.8</v>
      </c>
      <c r="BC34" s="3" t="str">
        <f t="shared" si="0"/>
        <v/>
      </c>
      <c r="BD34" s="3" t="str">
        <f t="shared" si="19"/>
        <v xml:space="preserve">
738
</v>
      </c>
      <c r="BE34" s="3" t="str">
        <f t="shared" si="1"/>
        <v xml:space="preserve">
24.7
</v>
      </c>
      <c r="BF34" s="3" t="str">
        <f t="shared" si="2"/>
        <v xml:space="preserve">
15.6
</v>
      </c>
      <c r="BG34" s="3" t="str">
        <f t="shared" si="3"/>
        <v>1.8</v>
      </c>
      <c r="BI34" s="104" t="str">
        <f t="shared" si="20"/>
        <v>738
24.7
15.6
1.8</v>
      </c>
      <c r="BK34" s="118" t="s">
        <v>83</v>
      </c>
    </row>
    <row r="35" spans="2:63" s="3" customFormat="1" ht="40.5" hidden="1" customHeight="1">
      <c r="B35" s="49"/>
      <c r="C35" s="50"/>
      <c r="D35" s="45"/>
      <c r="E35" s="45"/>
      <c r="F35" s="45"/>
      <c r="G35" s="50"/>
      <c r="H35" s="50"/>
      <c r="I35" s="62"/>
      <c r="J35" s="62"/>
      <c r="K35" s="71" t="s">
        <v>35</v>
      </c>
      <c r="L35" s="6"/>
      <c r="M35" s="103" t="s">
        <v>65</v>
      </c>
      <c r="N35" s="73"/>
      <c r="O35" s="103">
        <v>640</v>
      </c>
      <c r="P35" s="108">
        <v>22.2</v>
      </c>
      <c r="Q35" s="108">
        <v>13.2</v>
      </c>
      <c r="R35" s="109">
        <v>1.4</v>
      </c>
      <c r="S35" s="73"/>
      <c r="T35" s="73"/>
      <c r="U35" s="103">
        <v>640</v>
      </c>
      <c r="V35" s="108">
        <v>22.2</v>
      </c>
      <c r="W35" s="108">
        <v>13.2</v>
      </c>
      <c r="X35" s="109">
        <v>1.4</v>
      </c>
      <c r="Y35" s="63"/>
      <c r="Z35" s="3">
        <f>U35-138</f>
        <v>502</v>
      </c>
      <c r="AA35" s="3">
        <f>V35-6.8</f>
        <v>15.399999999999999</v>
      </c>
      <c r="AB35" s="3">
        <f>W35-7.8</f>
        <v>5.3999999999999995</v>
      </c>
      <c r="AC35" s="3">
        <f>X35-0.2</f>
        <v>1.2</v>
      </c>
      <c r="AE35" s="3">
        <f>Z35*1.3+138</f>
        <v>790.6</v>
      </c>
      <c r="AF35" s="3">
        <f>AA35*1.3+6.8</f>
        <v>26.82</v>
      </c>
      <c r="AG35" s="3">
        <f>AB35*1.3+7.8</f>
        <v>14.82</v>
      </c>
      <c r="AH35" s="3">
        <f>AC35*1.2+0.2</f>
        <v>1.64</v>
      </c>
      <c r="AJ35" s="3">
        <f>ROUNDDOWN(AE35,0)</f>
        <v>790</v>
      </c>
      <c r="AK35" s="3">
        <f>ROUNDDOWN(AF35,1)</f>
        <v>26.8</v>
      </c>
      <c r="AL35" s="3">
        <f>ROUNDDOWN(AG35,1)</f>
        <v>14.8</v>
      </c>
      <c r="AM35" s="3">
        <f>ROUNDDOWN(AH35,1)</f>
        <v>1.6</v>
      </c>
      <c r="AO35" s="3">
        <f t="shared" si="43"/>
        <v>790</v>
      </c>
      <c r="AP35" s="3">
        <f t="shared" si="44"/>
        <v>26.8</v>
      </c>
      <c r="AQ35" s="3">
        <f t="shared" si="44"/>
        <v>14.8</v>
      </c>
      <c r="AR35" s="3">
        <f t="shared" si="44"/>
        <v>1.6</v>
      </c>
      <c r="AT35" s="63" t="s">
        <v>36</v>
      </c>
      <c r="AU35" s="63" t="s">
        <v>36</v>
      </c>
      <c r="AV35" s="63" t="s">
        <v>36</v>
      </c>
      <c r="AW35" s="63"/>
      <c r="AY35" s="80" t="str">
        <f t="shared" ref="AY35:BG35" si="45">AO35&amp;AT35</f>
        <v xml:space="preserve">790
</v>
      </c>
      <c r="AZ35" s="80" t="str">
        <f t="shared" si="45"/>
        <v xml:space="preserve">26.8
</v>
      </c>
      <c r="BA35" s="80" t="str">
        <f t="shared" si="45"/>
        <v xml:space="preserve">14.8
</v>
      </c>
      <c r="BB35" s="80" t="str">
        <f t="shared" si="45"/>
        <v>1.6</v>
      </c>
      <c r="BC35" s="3" t="str">
        <f t="shared" si="45"/>
        <v/>
      </c>
      <c r="BD35" s="3" t="str">
        <f t="shared" si="45"/>
        <v xml:space="preserve">
790
</v>
      </c>
      <c r="BE35" s="3" t="str">
        <f t="shared" si="45"/>
        <v xml:space="preserve">
26.8
</v>
      </c>
      <c r="BF35" s="3" t="str">
        <f t="shared" si="45"/>
        <v xml:space="preserve">
14.8
</v>
      </c>
      <c r="BG35" s="3" t="str">
        <f t="shared" si="45"/>
        <v>1.6</v>
      </c>
      <c r="BI35" s="104" t="str">
        <f>AY35&amp;AZ35&amp;BA35&amp;BB35</f>
        <v>790
26.8
14.8
1.6</v>
      </c>
      <c r="BK35" s="118" t="s">
        <v>84</v>
      </c>
    </row>
    <row r="36" spans="2:63" s="3" customFormat="1" ht="40.5" hidden="1" customHeight="1">
      <c r="B36" s="49"/>
      <c r="C36" s="114"/>
      <c r="D36" s="45"/>
      <c r="E36" s="45"/>
      <c r="F36" s="45"/>
      <c r="G36" s="50"/>
      <c r="H36" s="50"/>
      <c r="I36" s="70"/>
      <c r="J36" s="70"/>
      <c r="K36" s="71" t="s">
        <v>35</v>
      </c>
      <c r="L36" s="6"/>
      <c r="M36" s="103" t="s">
        <v>66</v>
      </c>
      <c r="N36" s="73"/>
      <c r="O36" s="103">
        <v>598</v>
      </c>
      <c r="P36" s="108">
        <v>19.2</v>
      </c>
      <c r="Q36" s="108">
        <v>22.5</v>
      </c>
      <c r="R36" s="109">
        <v>1.6</v>
      </c>
      <c r="S36" s="73" t="str">
        <f t="shared" si="4"/>
        <v>59819.222.51.6</v>
      </c>
      <c r="T36" s="73"/>
      <c r="U36" s="103">
        <v>598</v>
      </c>
      <c r="V36" s="108">
        <v>19.2</v>
      </c>
      <c r="W36" s="108">
        <v>22.5</v>
      </c>
      <c r="X36" s="109">
        <v>1.6</v>
      </c>
      <c r="Y36" s="63" t="s">
        <v>43</v>
      </c>
      <c r="Z36" s="3">
        <f t="shared" si="5"/>
        <v>460</v>
      </c>
      <c r="AA36" s="3">
        <f t="shared" si="6"/>
        <v>12.399999999999999</v>
      </c>
      <c r="AB36" s="3">
        <f t="shared" si="7"/>
        <v>14.7</v>
      </c>
      <c r="AC36" s="3">
        <f t="shared" si="8"/>
        <v>1.4000000000000001</v>
      </c>
      <c r="AE36" s="3">
        <f t="shared" si="40"/>
        <v>736</v>
      </c>
      <c r="AF36" s="3">
        <f t="shared" si="41"/>
        <v>22.919999999999998</v>
      </c>
      <c r="AG36" s="3">
        <f t="shared" si="42"/>
        <v>26.91</v>
      </c>
      <c r="AH36" s="3">
        <f t="shared" si="9"/>
        <v>1.8800000000000001</v>
      </c>
      <c r="AJ36" s="3">
        <f t="shared" si="10"/>
        <v>736</v>
      </c>
      <c r="AK36" s="3">
        <f t="shared" si="11"/>
        <v>22.9</v>
      </c>
      <c r="AL36" s="3">
        <f t="shared" si="12"/>
        <v>26.9</v>
      </c>
      <c r="AM36" s="3">
        <f t="shared" si="13"/>
        <v>1.8</v>
      </c>
      <c r="AO36" s="3">
        <f t="shared" si="43"/>
        <v>736</v>
      </c>
      <c r="AP36" s="3">
        <f t="shared" si="44"/>
        <v>22.9</v>
      </c>
      <c r="AQ36" s="3">
        <f t="shared" si="44"/>
        <v>26.9</v>
      </c>
      <c r="AR36" s="3">
        <f t="shared" si="44"/>
        <v>1.8</v>
      </c>
      <c r="AT36" s="63" t="s">
        <v>36</v>
      </c>
      <c r="AU36" s="63" t="s">
        <v>36</v>
      </c>
      <c r="AV36" s="63" t="s">
        <v>36</v>
      </c>
      <c r="AW36" s="63"/>
      <c r="AY36" s="80" t="str">
        <f t="shared" si="18"/>
        <v xml:space="preserve">736
</v>
      </c>
      <c r="AZ36" s="80" t="str">
        <f t="shared" si="0"/>
        <v xml:space="preserve">22.9
</v>
      </c>
      <c r="BA36" s="80" t="str">
        <f t="shared" si="0"/>
        <v xml:space="preserve">26.9
</v>
      </c>
      <c r="BB36" s="80" t="str">
        <f t="shared" si="0"/>
        <v>1.8</v>
      </c>
      <c r="BC36" s="3" t="str">
        <f t="shared" si="0"/>
        <v/>
      </c>
      <c r="BD36" s="3" t="str">
        <f t="shared" si="19"/>
        <v xml:space="preserve">
736
</v>
      </c>
      <c r="BE36" s="3" t="str">
        <f t="shared" si="1"/>
        <v xml:space="preserve">
22.9
</v>
      </c>
      <c r="BF36" s="3" t="str">
        <f t="shared" si="2"/>
        <v xml:space="preserve">
26.9
</v>
      </c>
      <c r="BG36" s="3" t="str">
        <f t="shared" si="3"/>
        <v>1.8</v>
      </c>
      <c r="BI36" s="104" t="str">
        <f t="shared" si="20"/>
        <v>736
22.9
26.9
1.8</v>
      </c>
      <c r="BK36" s="118" t="s">
        <v>85</v>
      </c>
    </row>
    <row r="37" spans="2:63" s="3" customFormat="1" ht="43.5" hidden="1" customHeight="1" thickBot="1">
      <c r="B37" s="49"/>
      <c r="C37" s="114"/>
      <c r="D37" s="45"/>
      <c r="E37" s="45"/>
      <c r="F37" s="45"/>
      <c r="G37" s="50"/>
      <c r="H37" s="50"/>
      <c r="I37" s="70"/>
      <c r="J37" s="70" t="s">
        <v>54</v>
      </c>
      <c r="K37" s="69" t="s">
        <v>35</v>
      </c>
      <c r="L37" s="82"/>
      <c r="M37" s="103" t="s">
        <v>53</v>
      </c>
      <c r="N37" s="73"/>
      <c r="O37" s="103">
        <v>619</v>
      </c>
      <c r="P37" s="108">
        <v>23</v>
      </c>
      <c r="Q37" s="108">
        <v>14.7</v>
      </c>
      <c r="R37" s="109">
        <v>2.2000000000000002</v>
      </c>
      <c r="S37" s="73" t="str">
        <f t="shared" si="4"/>
        <v>6192314.72.2</v>
      </c>
      <c r="T37" s="73"/>
      <c r="U37" s="103">
        <v>619</v>
      </c>
      <c r="V37" s="108">
        <v>23</v>
      </c>
      <c r="W37" s="108">
        <v>14.7</v>
      </c>
      <c r="X37" s="109">
        <v>2.2000000000000002</v>
      </c>
      <c r="Y37" s="63" t="s">
        <v>43</v>
      </c>
      <c r="Z37" s="3">
        <f>U37-138</f>
        <v>481</v>
      </c>
      <c r="AA37" s="3">
        <f>V37-6.8</f>
        <v>16.2</v>
      </c>
      <c r="AB37" s="3">
        <f>W37-7.8</f>
        <v>6.8999999999999995</v>
      </c>
      <c r="AC37" s="3">
        <f>X37-0.2</f>
        <v>2</v>
      </c>
      <c r="AE37" s="3">
        <f t="shared" si="40"/>
        <v>763.30000000000007</v>
      </c>
      <c r="AF37" s="3">
        <f t="shared" si="41"/>
        <v>27.86</v>
      </c>
      <c r="AG37" s="3">
        <f t="shared" si="42"/>
        <v>16.77</v>
      </c>
      <c r="AH37" s="3">
        <f t="shared" si="9"/>
        <v>2.6</v>
      </c>
      <c r="AJ37" s="3">
        <f>ROUNDDOWN(AE37,0)</f>
        <v>763</v>
      </c>
      <c r="AK37" s="3">
        <f>ROUNDDOWN(AF37,1)</f>
        <v>27.8</v>
      </c>
      <c r="AL37" s="3">
        <f>ROUNDDOWN(AG37,1)</f>
        <v>16.7</v>
      </c>
      <c r="AM37" s="3">
        <f>ROUNDDOWN(AH37,1)</f>
        <v>2.6</v>
      </c>
      <c r="AO37" s="3">
        <f t="shared" si="43"/>
        <v>763</v>
      </c>
      <c r="AP37" s="3">
        <f t="shared" si="44"/>
        <v>27.8</v>
      </c>
      <c r="AQ37" s="3">
        <f t="shared" si="44"/>
        <v>16.7</v>
      </c>
      <c r="AR37" s="3">
        <f t="shared" si="44"/>
        <v>2.6</v>
      </c>
      <c r="AT37" s="63" t="s">
        <v>36</v>
      </c>
      <c r="AU37" s="63" t="s">
        <v>36</v>
      </c>
      <c r="AV37" s="63" t="s">
        <v>36</v>
      </c>
      <c r="AW37" s="63"/>
      <c r="AY37" s="80" t="str">
        <f t="shared" si="18"/>
        <v xml:space="preserve">763
</v>
      </c>
      <c r="AZ37" s="80" t="str">
        <f t="shared" si="0"/>
        <v xml:space="preserve">27.8
</v>
      </c>
      <c r="BA37" s="80" t="str">
        <f t="shared" si="0"/>
        <v xml:space="preserve">16.7
</v>
      </c>
      <c r="BB37" s="80" t="str">
        <f t="shared" si="0"/>
        <v>2.6</v>
      </c>
      <c r="BC37" s="3" t="str">
        <f t="shared" si="0"/>
        <v/>
      </c>
      <c r="BD37" s="3" t="str">
        <f t="shared" si="19"/>
        <v xml:space="preserve">
763
</v>
      </c>
      <c r="BE37" s="3" t="str">
        <f t="shared" si="1"/>
        <v xml:space="preserve">
27.8
</v>
      </c>
      <c r="BF37" s="3" t="str">
        <f t="shared" si="2"/>
        <v xml:space="preserve">
16.7
</v>
      </c>
      <c r="BG37" s="3" t="str">
        <f t="shared" si="3"/>
        <v>2.6</v>
      </c>
      <c r="BI37" s="105" t="str">
        <f t="shared" si="20"/>
        <v>763
27.8
16.7
2.6</v>
      </c>
      <c r="BK37" s="119" t="s">
        <v>54</v>
      </c>
    </row>
    <row r="38" spans="2:63" s="3" customFormat="1" ht="43.5" hidden="1" customHeight="1">
      <c r="B38" s="49"/>
      <c r="C38" s="50"/>
      <c r="D38" s="45"/>
      <c r="E38" s="45"/>
      <c r="F38" s="45"/>
      <c r="G38" s="50"/>
      <c r="H38" s="50"/>
      <c r="I38" s="70"/>
      <c r="J38" s="70"/>
      <c r="K38" s="69" t="s">
        <v>35</v>
      </c>
      <c r="L38" s="82"/>
      <c r="M38" s="103" t="s">
        <v>51</v>
      </c>
      <c r="N38" s="73"/>
      <c r="O38" s="103">
        <v>612</v>
      </c>
      <c r="P38" s="108">
        <v>31.2</v>
      </c>
      <c r="Q38" s="108">
        <v>15.7</v>
      </c>
      <c r="R38" s="109">
        <v>2.4</v>
      </c>
      <c r="S38" s="73" t="str">
        <f t="shared" si="4"/>
        <v>61231.215.72.4</v>
      </c>
      <c r="T38" s="73"/>
      <c r="U38" s="103">
        <v>612</v>
      </c>
      <c r="V38" s="108">
        <v>31.2</v>
      </c>
      <c r="W38" s="108">
        <v>15.7</v>
      </c>
      <c r="X38" s="109">
        <v>2.4</v>
      </c>
      <c r="Y38" s="63" t="s">
        <v>43</v>
      </c>
      <c r="Z38" s="3">
        <f t="shared" si="5"/>
        <v>474</v>
      </c>
      <c r="AA38" s="3">
        <f t="shared" si="6"/>
        <v>24.4</v>
      </c>
      <c r="AB38" s="3">
        <f t="shared" si="7"/>
        <v>7.8999999999999995</v>
      </c>
      <c r="AC38" s="3">
        <f t="shared" si="8"/>
        <v>2.1999999999999997</v>
      </c>
      <c r="AE38" s="3">
        <f t="shared" si="40"/>
        <v>754.2</v>
      </c>
      <c r="AF38" s="3">
        <f t="shared" si="41"/>
        <v>38.519999999999996</v>
      </c>
      <c r="AG38" s="3">
        <f t="shared" si="42"/>
        <v>18.07</v>
      </c>
      <c r="AH38" s="3">
        <f t="shared" si="9"/>
        <v>2.84</v>
      </c>
      <c r="AJ38" s="3">
        <f t="shared" si="10"/>
        <v>754</v>
      </c>
      <c r="AK38" s="3">
        <f t="shared" si="11"/>
        <v>38.5</v>
      </c>
      <c r="AL38" s="3">
        <f t="shared" si="12"/>
        <v>18</v>
      </c>
      <c r="AM38" s="3">
        <f t="shared" si="13"/>
        <v>2.8</v>
      </c>
      <c r="AO38" s="3">
        <f t="shared" si="43"/>
        <v>754</v>
      </c>
      <c r="AP38" s="3">
        <f t="shared" ref="AP38:AP40" si="46">ROUNDDOWN(AK38,1)</f>
        <v>38.5</v>
      </c>
      <c r="AQ38" s="3">
        <f t="shared" ref="AQ38:AQ40" si="47">ROUNDDOWN(AL38,1)</f>
        <v>18</v>
      </c>
      <c r="AR38" s="3">
        <f t="shared" ref="AR38:AR40" si="48">ROUNDDOWN(AM38,1)</f>
        <v>2.8</v>
      </c>
      <c r="AT38" s="63" t="s">
        <v>36</v>
      </c>
      <c r="AU38" s="63" t="s">
        <v>36</v>
      </c>
      <c r="AV38" s="63" t="s">
        <v>36</v>
      </c>
      <c r="AW38" s="63"/>
      <c r="AY38" s="3" t="str">
        <f t="shared" si="18"/>
        <v xml:space="preserve">754
</v>
      </c>
      <c r="AZ38" s="3" t="str">
        <f t="shared" si="0"/>
        <v xml:space="preserve">38.5
</v>
      </c>
      <c r="BA38" s="3" t="str">
        <f t="shared" si="0"/>
        <v xml:space="preserve">18
</v>
      </c>
      <c r="BB38" s="3" t="str">
        <f t="shared" si="0"/>
        <v>2.8</v>
      </c>
      <c r="BC38" s="3" t="str">
        <f t="shared" si="0"/>
        <v/>
      </c>
      <c r="BD38" s="3" t="str">
        <f t="shared" si="19"/>
        <v xml:space="preserve">
754
</v>
      </c>
      <c r="BE38" s="3" t="str">
        <f t="shared" si="1"/>
        <v xml:space="preserve">
38.5
</v>
      </c>
      <c r="BF38" s="3" t="str">
        <f t="shared" si="2"/>
        <v xml:space="preserve">
18
</v>
      </c>
      <c r="BG38" s="3" t="str">
        <f t="shared" si="3"/>
        <v>2.8</v>
      </c>
      <c r="BI38" s="3" t="str">
        <f t="shared" si="20"/>
        <v>754
38.5
18
2.8</v>
      </c>
      <c r="BK38" s="63" t="s">
        <v>52</v>
      </c>
    </row>
    <row r="39" spans="2:63" s="3" customFormat="1" ht="54" hidden="1" customHeight="1">
      <c r="B39" s="49"/>
      <c r="C39" s="50"/>
      <c r="D39" s="45"/>
      <c r="E39" s="45"/>
      <c r="F39" s="45"/>
      <c r="G39" s="50"/>
      <c r="H39" s="50"/>
      <c r="I39" s="70"/>
      <c r="J39" s="70"/>
      <c r="K39" s="69" t="s">
        <v>35</v>
      </c>
      <c r="L39" s="82"/>
      <c r="M39" s="103" t="s">
        <v>46</v>
      </c>
      <c r="N39" s="73"/>
      <c r="O39" s="103">
        <v>609</v>
      </c>
      <c r="P39" s="108">
        <v>23.3</v>
      </c>
      <c r="Q39" s="108">
        <v>15.7</v>
      </c>
      <c r="R39" s="109">
        <v>2</v>
      </c>
      <c r="S39" s="73" t="str">
        <f t="shared" si="4"/>
        <v>60923.315.72</v>
      </c>
      <c r="T39" s="73"/>
      <c r="U39" s="103">
        <v>609</v>
      </c>
      <c r="V39" s="108">
        <v>23.3</v>
      </c>
      <c r="W39" s="108">
        <v>15.7</v>
      </c>
      <c r="X39" s="109">
        <v>2</v>
      </c>
      <c r="Y39" s="63" t="s">
        <v>43</v>
      </c>
      <c r="Z39" s="3">
        <f t="shared" si="5"/>
        <v>471</v>
      </c>
      <c r="AA39" s="3">
        <f t="shared" si="6"/>
        <v>16.5</v>
      </c>
      <c r="AB39" s="3">
        <f t="shared" si="7"/>
        <v>7.8999999999999995</v>
      </c>
      <c r="AC39" s="3">
        <f t="shared" si="8"/>
        <v>1.8</v>
      </c>
      <c r="AE39" s="3">
        <f t="shared" si="40"/>
        <v>750.30000000000007</v>
      </c>
      <c r="AF39" s="3">
        <f t="shared" si="41"/>
        <v>28.25</v>
      </c>
      <c r="AG39" s="3">
        <f t="shared" si="42"/>
        <v>18.07</v>
      </c>
      <c r="AH39" s="3">
        <f t="shared" si="9"/>
        <v>2.3600000000000003</v>
      </c>
      <c r="AJ39" s="3">
        <f t="shared" si="10"/>
        <v>750</v>
      </c>
      <c r="AK39" s="3">
        <f t="shared" si="11"/>
        <v>28.2</v>
      </c>
      <c r="AL39" s="3">
        <f t="shared" si="12"/>
        <v>18</v>
      </c>
      <c r="AM39" s="3">
        <f t="shared" si="13"/>
        <v>2.2999999999999998</v>
      </c>
      <c r="AO39" s="3">
        <f t="shared" si="43"/>
        <v>750</v>
      </c>
      <c r="AP39" s="3">
        <f t="shared" si="46"/>
        <v>28.2</v>
      </c>
      <c r="AQ39" s="3">
        <f t="shared" si="47"/>
        <v>18</v>
      </c>
      <c r="AR39" s="3">
        <f t="shared" si="48"/>
        <v>2.2999999999999998</v>
      </c>
      <c r="AT39" s="63" t="s">
        <v>36</v>
      </c>
      <c r="AU39" s="63" t="s">
        <v>36</v>
      </c>
      <c r="AV39" s="63" t="s">
        <v>36</v>
      </c>
      <c r="AW39" s="63"/>
      <c r="AY39" s="3" t="str">
        <f t="shared" si="18"/>
        <v xml:space="preserve">750
</v>
      </c>
      <c r="AZ39" s="3" t="str">
        <f t="shared" ref="AZ39:BC40" si="49">AP39&amp;AU39</f>
        <v xml:space="preserve">28.2
</v>
      </c>
      <c r="BA39" s="3" t="str">
        <f t="shared" si="49"/>
        <v xml:space="preserve">18
</v>
      </c>
      <c r="BB39" s="3" t="str">
        <f t="shared" si="49"/>
        <v>2.3</v>
      </c>
      <c r="BC39" s="3" t="str">
        <f t="shared" si="49"/>
        <v/>
      </c>
      <c r="BD39" s="3" t="str">
        <f t="shared" si="19"/>
        <v xml:space="preserve">
750
</v>
      </c>
      <c r="BE39" s="3" t="str">
        <f t="shared" si="1"/>
        <v xml:space="preserve">
28.2
</v>
      </c>
      <c r="BF39" s="3" t="str">
        <f t="shared" si="2"/>
        <v xml:space="preserve">
18
</v>
      </c>
      <c r="BG39" s="3" t="str">
        <f t="shared" si="3"/>
        <v>2.3</v>
      </c>
      <c r="BI39" s="3" t="str">
        <f t="shared" si="20"/>
        <v>750
28.2
18
2.3</v>
      </c>
      <c r="BK39" s="63" t="s">
        <v>48</v>
      </c>
    </row>
    <row r="40" spans="2:63" s="3" customFormat="1" ht="43.5" hidden="1" customHeight="1">
      <c r="B40" s="49"/>
      <c r="C40" s="50"/>
      <c r="D40" s="45"/>
      <c r="E40" s="45"/>
      <c r="F40" s="45"/>
      <c r="G40" s="50"/>
      <c r="H40" s="50"/>
      <c r="I40" s="72"/>
      <c r="J40" s="72"/>
      <c r="K40" s="69" t="s">
        <v>35</v>
      </c>
      <c r="L40" s="82"/>
      <c r="M40" s="104" t="s">
        <v>47</v>
      </c>
      <c r="N40" s="73"/>
      <c r="O40" s="104">
        <v>602</v>
      </c>
      <c r="P40" s="108">
        <v>27.7</v>
      </c>
      <c r="Q40" s="108">
        <v>19.899999999999999</v>
      </c>
      <c r="R40" s="109">
        <v>2.1</v>
      </c>
      <c r="S40" s="73" t="str">
        <f t="shared" si="4"/>
        <v>60227.719.92.1</v>
      </c>
      <c r="T40" s="73"/>
      <c r="U40" s="104">
        <v>602</v>
      </c>
      <c r="V40" s="108">
        <v>27.7</v>
      </c>
      <c r="W40" s="108">
        <v>19.899999999999999</v>
      </c>
      <c r="X40" s="109">
        <v>2.1</v>
      </c>
      <c r="Y40" s="63" t="s">
        <v>43</v>
      </c>
      <c r="Z40" s="3">
        <f t="shared" si="5"/>
        <v>464</v>
      </c>
      <c r="AA40" s="3">
        <f t="shared" si="6"/>
        <v>20.9</v>
      </c>
      <c r="AB40" s="3">
        <f t="shared" si="7"/>
        <v>12.099999999999998</v>
      </c>
      <c r="AC40" s="3">
        <f t="shared" si="8"/>
        <v>1.9000000000000001</v>
      </c>
      <c r="AE40" s="3">
        <f t="shared" si="40"/>
        <v>741.2</v>
      </c>
      <c r="AF40" s="3">
        <f t="shared" si="41"/>
        <v>33.97</v>
      </c>
      <c r="AG40" s="3">
        <f t="shared" si="42"/>
        <v>23.529999999999998</v>
      </c>
      <c r="AH40" s="3">
        <f t="shared" si="9"/>
        <v>2.4800000000000004</v>
      </c>
      <c r="AJ40" s="3">
        <f t="shared" si="10"/>
        <v>741</v>
      </c>
      <c r="AK40" s="3">
        <f t="shared" si="11"/>
        <v>33.9</v>
      </c>
      <c r="AL40" s="3">
        <f t="shared" si="12"/>
        <v>23.5</v>
      </c>
      <c r="AM40" s="3">
        <f t="shared" si="13"/>
        <v>2.4</v>
      </c>
      <c r="AO40" s="3">
        <f t="shared" si="43"/>
        <v>741</v>
      </c>
      <c r="AP40" s="3">
        <f t="shared" si="46"/>
        <v>33.9</v>
      </c>
      <c r="AQ40" s="3">
        <f t="shared" si="47"/>
        <v>23.5</v>
      </c>
      <c r="AR40" s="3">
        <f t="shared" si="48"/>
        <v>2.4</v>
      </c>
      <c r="AT40" s="63" t="s">
        <v>36</v>
      </c>
      <c r="AU40" s="63" t="s">
        <v>36</v>
      </c>
      <c r="AV40" s="63" t="s">
        <v>36</v>
      </c>
      <c r="AW40" s="63"/>
      <c r="AY40" s="3" t="str">
        <f t="shared" si="18"/>
        <v xml:space="preserve">741
</v>
      </c>
      <c r="AZ40" s="3" t="str">
        <f t="shared" si="49"/>
        <v xml:space="preserve">33.9
</v>
      </c>
      <c r="BA40" s="3" t="str">
        <f t="shared" si="49"/>
        <v xml:space="preserve">23.5
</v>
      </c>
      <c r="BB40" s="3" t="str">
        <f t="shared" si="49"/>
        <v>2.4</v>
      </c>
      <c r="BC40" s="3" t="str">
        <f t="shared" si="49"/>
        <v/>
      </c>
      <c r="BD40" s="3" t="str">
        <f t="shared" si="19"/>
        <v xml:space="preserve">
741
</v>
      </c>
      <c r="BE40" s="3" t="str">
        <f t="shared" si="1"/>
        <v xml:space="preserve">
33.9
</v>
      </c>
      <c r="BF40" s="3" t="str">
        <f t="shared" si="2"/>
        <v xml:space="preserve">
23.5
</v>
      </c>
      <c r="BG40" s="3" t="str">
        <f t="shared" si="3"/>
        <v>2.4</v>
      </c>
      <c r="BI40" s="3" t="str">
        <f t="shared" si="20"/>
        <v>741
33.9
23.5
2.4</v>
      </c>
      <c r="BK40" s="63" t="s">
        <v>49</v>
      </c>
    </row>
    <row r="41" spans="2:63" s="3" customFormat="1" ht="43.5" hidden="1" customHeight="1">
      <c r="B41" s="49"/>
      <c r="C41" s="114"/>
      <c r="D41" s="45"/>
      <c r="E41" s="45"/>
      <c r="F41" s="45"/>
      <c r="G41" s="50"/>
      <c r="H41" s="50"/>
      <c r="I41" s="70"/>
      <c r="J41" s="70"/>
      <c r="K41" s="71" t="s">
        <v>35</v>
      </c>
      <c r="L41" s="6"/>
      <c r="M41" s="104"/>
      <c r="N41" s="73"/>
      <c r="O41" s="110" t="str">
        <f t="shared" ref="O41:O47" si="50">U41&amp;Y41</f>
        <v xml:space="preserve">620
</v>
      </c>
      <c r="P41" s="108" t="str">
        <f t="shared" ref="P41:P47" si="51">V41&amp;Y41</f>
        <v xml:space="preserve">23.3
</v>
      </c>
      <c r="Q41" s="108" t="str">
        <f t="shared" ref="Q41:Q47" si="52">W41&amp;Y41</f>
        <v xml:space="preserve">15.8
</v>
      </c>
      <c r="R41" s="109">
        <f t="shared" ref="R41:R47" si="53">X41</f>
        <v>2</v>
      </c>
      <c r="S41" s="73" t="str">
        <f t="shared" si="4"/>
        <v>620
23.3
15.8
2</v>
      </c>
      <c r="T41" s="73"/>
      <c r="U41" s="3" t="s">
        <v>67</v>
      </c>
      <c r="V41" s="63" t="s">
        <v>68</v>
      </c>
      <c r="W41" s="3" t="s">
        <v>69</v>
      </c>
      <c r="X41" s="3">
        <v>2</v>
      </c>
      <c r="Y41" s="63" t="s">
        <v>43</v>
      </c>
      <c r="Z41" s="3" t="e">
        <f t="shared" ref="Z41:Z44" si="54">U41-138</f>
        <v>#VALUE!</v>
      </c>
      <c r="AA41" s="3" t="e">
        <f t="shared" ref="AA41:AA44" si="55">V41-6.8</f>
        <v>#VALUE!</v>
      </c>
      <c r="AB41" s="3" t="e">
        <f t="shared" ref="AB41:AB44" si="56">W41-7.8</f>
        <v>#VALUE!</v>
      </c>
      <c r="AC41" s="3">
        <f t="shared" ref="AC41:AC44" si="57">X41-0.2</f>
        <v>1.8</v>
      </c>
      <c r="AE41" s="3" t="e">
        <f t="shared" ref="AE41:AE44" si="58">Z41*1.3+138</f>
        <v>#VALUE!</v>
      </c>
      <c r="AF41" s="3" t="e">
        <f t="shared" ref="AF41:AF44" si="59">AA41*1.3+6.8</f>
        <v>#VALUE!</v>
      </c>
      <c r="AG41" s="3" t="e">
        <f t="shared" ref="AG41:AG44" si="60">AB41*1.3+7.8</f>
        <v>#VALUE!</v>
      </c>
      <c r="AH41" s="3">
        <f t="shared" ref="AH41:AH44" si="61">AC41*1.2+0.2</f>
        <v>2.3600000000000003</v>
      </c>
      <c r="AJ41" s="3" t="e">
        <f t="shared" ref="AJ41:AJ44" si="62">ROUNDDOWN(AE41,0)</f>
        <v>#VALUE!</v>
      </c>
      <c r="AK41" s="3" t="e">
        <f t="shared" ref="AK41:AK44" si="63">ROUNDDOWN(AF41,1)</f>
        <v>#VALUE!</v>
      </c>
      <c r="AL41" s="3" t="e">
        <f t="shared" ref="AL41:AL44" si="64">ROUNDDOWN(AG41,1)</f>
        <v>#VALUE!</v>
      </c>
      <c r="AM41" s="3">
        <f t="shared" ref="AM41:AM44" si="65">ROUNDDOWN(AH41,1)</f>
        <v>2.2999999999999998</v>
      </c>
      <c r="AO41" s="3" t="e">
        <f t="shared" ref="AO41:AO44" si="66">ROUNDDOWN(AJ41,0)</f>
        <v>#VALUE!</v>
      </c>
      <c r="AP41" s="3" t="e">
        <f t="shared" ref="AP41:AP44" si="67">ROUNDDOWN(AK41,1)</f>
        <v>#VALUE!</v>
      </c>
      <c r="AQ41" s="3" t="e">
        <f t="shared" ref="AQ41:AQ44" si="68">ROUNDDOWN(AL41,1)</f>
        <v>#VALUE!</v>
      </c>
      <c r="AR41" s="3">
        <f t="shared" ref="AR41:AR44" si="69">ROUNDDOWN(AM41,1)</f>
        <v>2.2999999999999998</v>
      </c>
      <c r="AT41" s="63" t="s">
        <v>36</v>
      </c>
      <c r="AU41" s="63" t="s">
        <v>36</v>
      </c>
      <c r="AV41" s="63" t="s">
        <v>36</v>
      </c>
      <c r="AW41" s="63"/>
      <c r="AY41" s="3" t="e">
        <f t="shared" ref="AY41:AY44" si="70">AO41&amp;AT41</f>
        <v>#VALUE!</v>
      </c>
      <c r="AZ41" s="3" t="e">
        <f t="shared" ref="AZ41:AZ44" si="71">AP41&amp;AU41</f>
        <v>#VALUE!</v>
      </c>
      <c r="BA41" s="3" t="e">
        <f t="shared" ref="BA41:BA44" si="72">AQ41&amp;AV41</f>
        <v>#VALUE!</v>
      </c>
      <c r="BB41" s="3" t="str">
        <f t="shared" ref="BB41:BB44" si="73">AR41&amp;AW41</f>
        <v>2.3</v>
      </c>
      <c r="BC41" s="3" t="str">
        <f t="shared" ref="BC41:BC44" si="74">AS41&amp;AX41</f>
        <v/>
      </c>
      <c r="BD41" s="3" t="e">
        <f t="shared" ref="BD41:BD44" si="75">AT41&amp;AY41</f>
        <v>#VALUE!</v>
      </c>
      <c r="BE41" s="3" t="e">
        <f t="shared" ref="BE41:BE44" si="76">AU41&amp;AZ41</f>
        <v>#VALUE!</v>
      </c>
      <c r="BF41" s="3" t="e">
        <f t="shared" ref="BF41:BF44" si="77">AV41&amp;BA41</f>
        <v>#VALUE!</v>
      </c>
      <c r="BG41" s="3" t="str">
        <f t="shared" ref="BG41:BG44" si="78">AW41&amp;BB41</f>
        <v>2.3</v>
      </c>
      <c r="BI41" s="3" t="e">
        <f t="shared" ref="BI41:BI44" si="79">AY41&amp;AZ41&amp;BA41&amp;BB41</f>
        <v>#VALUE!</v>
      </c>
      <c r="BK41" s="63" t="s">
        <v>40</v>
      </c>
    </row>
    <row r="42" spans="2:63" s="3" customFormat="1" ht="45.75" hidden="1" customHeight="1">
      <c r="B42" s="49"/>
      <c r="C42" s="33"/>
      <c r="D42" s="47"/>
      <c r="E42" s="47"/>
      <c r="F42" s="47"/>
      <c r="G42" s="50"/>
      <c r="H42" s="50"/>
      <c r="I42" s="72"/>
      <c r="J42" s="72"/>
      <c r="K42" s="71" t="s">
        <v>35</v>
      </c>
      <c r="L42" s="6"/>
      <c r="M42" s="104"/>
      <c r="N42" s="73"/>
      <c r="O42" s="110" t="str">
        <f t="shared" si="50"/>
        <v xml:space="preserve">627
</v>
      </c>
      <c r="P42" s="108" t="str">
        <f t="shared" si="51"/>
        <v xml:space="preserve">26.6
</v>
      </c>
      <c r="Q42" s="108" t="str">
        <f t="shared" si="52"/>
        <v xml:space="preserve">22.2
</v>
      </c>
      <c r="R42" s="109">
        <f t="shared" si="53"/>
        <v>2.2999999999999998</v>
      </c>
      <c r="S42" s="73" t="str">
        <f t="shared" si="4"/>
        <v>627
26.6
22.2
2.3</v>
      </c>
      <c r="T42" s="73"/>
      <c r="U42" s="3" t="s">
        <v>70</v>
      </c>
      <c r="V42" s="3" t="s">
        <v>71</v>
      </c>
      <c r="W42" s="3" t="s">
        <v>72</v>
      </c>
      <c r="X42" s="3">
        <v>2.2999999999999998</v>
      </c>
      <c r="Y42" s="63" t="s">
        <v>43</v>
      </c>
      <c r="Z42" s="3" t="e">
        <f t="shared" si="54"/>
        <v>#VALUE!</v>
      </c>
      <c r="AA42" s="3" t="e">
        <f t="shared" si="55"/>
        <v>#VALUE!</v>
      </c>
      <c r="AB42" s="3" t="e">
        <f t="shared" si="56"/>
        <v>#VALUE!</v>
      </c>
      <c r="AC42" s="3">
        <f t="shared" si="57"/>
        <v>2.0999999999999996</v>
      </c>
      <c r="AE42" s="3" t="e">
        <f t="shared" si="58"/>
        <v>#VALUE!</v>
      </c>
      <c r="AF42" s="3" t="e">
        <f t="shared" si="59"/>
        <v>#VALUE!</v>
      </c>
      <c r="AG42" s="3" t="e">
        <f t="shared" si="60"/>
        <v>#VALUE!</v>
      </c>
      <c r="AH42" s="3">
        <f t="shared" si="61"/>
        <v>2.7199999999999998</v>
      </c>
      <c r="AJ42" s="3" t="e">
        <f t="shared" si="62"/>
        <v>#VALUE!</v>
      </c>
      <c r="AK42" s="3" t="e">
        <f t="shared" si="63"/>
        <v>#VALUE!</v>
      </c>
      <c r="AL42" s="3" t="e">
        <f t="shared" si="64"/>
        <v>#VALUE!</v>
      </c>
      <c r="AM42" s="3">
        <f t="shared" si="65"/>
        <v>2.7</v>
      </c>
      <c r="AO42" s="3" t="e">
        <f t="shared" si="66"/>
        <v>#VALUE!</v>
      </c>
      <c r="AP42" s="3" t="e">
        <f t="shared" si="67"/>
        <v>#VALUE!</v>
      </c>
      <c r="AQ42" s="3" t="e">
        <f t="shared" si="68"/>
        <v>#VALUE!</v>
      </c>
      <c r="AR42" s="3">
        <f t="shared" si="69"/>
        <v>2.7</v>
      </c>
      <c r="AT42" s="63" t="s">
        <v>36</v>
      </c>
      <c r="AU42" s="63" t="s">
        <v>36</v>
      </c>
      <c r="AV42" s="63" t="s">
        <v>36</v>
      </c>
      <c r="AW42" s="63"/>
      <c r="AY42" s="3" t="e">
        <f t="shared" si="70"/>
        <v>#VALUE!</v>
      </c>
      <c r="AZ42" s="3" t="e">
        <f t="shared" si="71"/>
        <v>#VALUE!</v>
      </c>
      <c r="BA42" s="3" t="e">
        <f t="shared" si="72"/>
        <v>#VALUE!</v>
      </c>
      <c r="BB42" s="3" t="str">
        <f t="shared" si="73"/>
        <v>2.7</v>
      </c>
      <c r="BC42" s="3" t="str">
        <f t="shared" si="74"/>
        <v/>
      </c>
      <c r="BD42" s="3" t="e">
        <f t="shared" si="75"/>
        <v>#VALUE!</v>
      </c>
      <c r="BE42" s="3" t="e">
        <f t="shared" si="76"/>
        <v>#VALUE!</v>
      </c>
      <c r="BF42" s="3" t="e">
        <f t="shared" si="77"/>
        <v>#VALUE!</v>
      </c>
      <c r="BG42" s="3" t="str">
        <f t="shared" si="78"/>
        <v>2.7</v>
      </c>
      <c r="BI42" s="3" t="e">
        <f t="shared" si="79"/>
        <v>#VALUE!</v>
      </c>
      <c r="BK42" s="63" t="s">
        <v>41</v>
      </c>
    </row>
    <row r="43" spans="2:63" s="3" customFormat="1" ht="45.75" hidden="1" customHeight="1">
      <c r="B43" s="49"/>
      <c r="C43" s="50"/>
      <c r="D43" s="45"/>
      <c r="E43" s="45"/>
      <c r="F43" s="45"/>
      <c r="G43" s="50"/>
      <c r="H43" s="50"/>
      <c r="I43" s="62"/>
      <c r="J43" s="62"/>
      <c r="K43" s="71" t="s">
        <v>35</v>
      </c>
      <c r="L43" s="6"/>
      <c r="M43" s="104"/>
      <c r="N43" s="73"/>
      <c r="O43" s="110" t="str">
        <f t="shared" si="50"/>
        <v xml:space="preserve">624
</v>
      </c>
      <c r="P43" s="108" t="str">
        <f t="shared" si="51"/>
        <v xml:space="preserve">21.7
</v>
      </c>
      <c r="Q43" s="108" t="str">
        <f t="shared" si="52"/>
        <v xml:space="preserve">16.6
</v>
      </c>
      <c r="R43" s="109">
        <f t="shared" si="53"/>
        <v>1.7</v>
      </c>
      <c r="S43" s="73" t="str">
        <f t="shared" si="4"/>
        <v>624
21.7
16.6
1.7</v>
      </c>
      <c r="T43" s="73"/>
      <c r="U43" s="3" t="s">
        <v>73</v>
      </c>
      <c r="V43" s="3" t="s">
        <v>74</v>
      </c>
      <c r="W43" s="3" t="s">
        <v>75</v>
      </c>
      <c r="X43" s="3">
        <v>1.7</v>
      </c>
      <c r="Y43" s="63" t="s">
        <v>43</v>
      </c>
      <c r="Z43" s="3" t="e">
        <f t="shared" si="54"/>
        <v>#VALUE!</v>
      </c>
      <c r="AA43" s="3" t="e">
        <f t="shared" si="55"/>
        <v>#VALUE!</v>
      </c>
      <c r="AB43" s="3" t="e">
        <f t="shared" si="56"/>
        <v>#VALUE!</v>
      </c>
      <c r="AC43" s="3">
        <f t="shared" si="57"/>
        <v>1.5</v>
      </c>
      <c r="AE43" s="3" t="e">
        <f t="shared" si="58"/>
        <v>#VALUE!</v>
      </c>
      <c r="AF43" s="3" t="e">
        <f t="shared" si="59"/>
        <v>#VALUE!</v>
      </c>
      <c r="AG43" s="3" t="e">
        <f t="shared" si="60"/>
        <v>#VALUE!</v>
      </c>
      <c r="AH43" s="3">
        <f t="shared" si="61"/>
        <v>1.9999999999999998</v>
      </c>
      <c r="AJ43" s="3" t="e">
        <f t="shared" si="62"/>
        <v>#VALUE!</v>
      </c>
      <c r="AK43" s="3" t="e">
        <f t="shared" si="63"/>
        <v>#VALUE!</v>
      </c>
      <c r="AL43" s="3" t="e">
        <f t="shared" si="64"/>
        <v>#VALUE!</v>
      </c>
      <c r="AM43" s="3">
        <f t="shared" si="65"/>
        <v>2</v>
      </c>
      <c r="AO43" s="3" t="e">
        <f t="shared" si="66"/>
        <v>#VALUE!</v>
      </c>
      <c r="AP43" s="3" t="e">
        <f t="shared" si="67"/>
        <v>#VALUE!</v>
      </c>
      <c r="AQ43" s="3" t="e">
        <f t="shared" si="68"/>
        <v>#VALUE!</v>
      </c>
      <c r="AR43" s="3">
        <f t="shared" si="69"/>
        <v>2</v>
      </c>
      <c r="AT43" s="63" t="s">
        <v>36</v>
      </c>
      <c r="AU43" s="63" t="s">
        <v>36</v>
      </c>
      <c r="AV43" s="63" t="s">
        <v>36</v>
      </c>
      <c r="AW43" s="63"/>
      <c r="AY43" s="3" t="e">
        <f t="shared" si="70"/>
        <v>#VALUE!</v>
      </c>
      <c r="AZ43" s="3" t="e">
        <f t="shared" si="71"/>
        <v>#VALUE!</v>
      </c>
      <c r="BA43" s="3" t="e">
        <f t="shared" si="72"/>
        <v>#VALUE!</v>
      </c>
      <c r="BB43" s="3" t="str">
        <f t="shared" si="73"/>
        <v>2</v>
      </c>
      <c r="BC43" s="3" t="str">
        <f t="shared" si="74"/>
        <v/>
      </c>
      <c r="BD43" s="3" t="e">
        <f t="shared" si="75"/>
        <v>#VALUE!</v>
      </c>
      <c r="BE43" s="3" t="e">
        <f t="shared" si="76"/>
        <v>#VALUE!</v>
      </c>
      <c r="BF43" s="3" t="e">
        <f t="shared" si="77"/>
        <v>#VALUE!</v>
      </c>
      <c r="BG43" s="3" t="str">
        <f t="shared" si="78"/>
        <v>2</v>
      </c>
      <c r="BI43" s="3" t="e">
        <f t="shared" si="79"/>
        <v>#VALUE!</v>
      </c>
      <c r="BK43" s="63" t="s">
        <v>42</v>
      </c>
    </row>
    <row r="44" spans="2:63" s="3" customFormat="1" ht="45.75" hidden="1" customHeight="1">
      <c r="B44" s="49"/>
      <c r="C44" s="50"/>
      <c r="D44" s="45"/>
      <c r="E44" s="45"/>
      <c r="F44" s="45"/>
      <c r="G44" s="50" t="s">
        <v>28</v>
      </c>
      <c r="H44" s="50"/>
      <c r="I44" s="72"/>
      <c r="J44" s="72"/>
      <c r="K44" s="71" t="s">
        <v>35</v>
      </c>
      <c r="L44" s="6"/>
      <c r="M44" s="104"/>
      <c r="N44" s="73"/>
      <c r="O44" s="110" t="str">
        <f t="shared" si="50"/>
        <v xml:space="preserve">65921.619.12.1
</v>
      </c>
      <c r="P44" s="108" t="str">
        <f t="shared" si="51"/>
        <v xml:space="preserve">
</v>
      </c>
      <c r="Q44" s="108" t="str">
        <f t="shared" si="52"/>
        <v xml:space="preserve">
</v>
      </c>
      <c r="R44" s="109">
        <f t="shared" si="53"/>
        <v>0</v>
      </c>
      <c r="S44" s="73" t="str">
        <f t="shared" si="4"/>
        <v>65921.619.12.1
0</v>
      </c>
      <c r="T44" s="73"/>
      <c r="U44" s="3" t="s">
        <v>38</v>
      </c>
      <c r="Y44" s="63" t="s">
        <v>43</v>
      </c>
      <c r="Z44" s="3" t="e">
        <f t="shared" si="54"/>
        <v>#VALUE!</v>
      </c>
      <c r="AA44" s="3">
        <f t="shared" si="55"/>
        <v>-6.8</v>
      </c>
      <c r="AB44" s="3">
        <f t="shared" si="56"/>
        <v>-7.8</v>
      </c>
      <c r="AC44" s="3">
        <f t="shared" si="57"/>
        <v>-0.2</v>
      </c>
      <c r="AE44" s="3" t="e">
        <f t="shared" si="58"/>
        <v>#VALUE!</v>
      </c>
      <c r="AF44" s="3">
        <f t="shared" si="59"/>
        <v>-2.04</v>
      </c>
      <c r="AG44" s="3">
        <f t="shared" si="60"/>
        <v>-2.3400000000000007</v>
      </c>
      <c r="AH44" s="3">
        <f t="shared" si="61"/>
        <v>-3.999999999999998E-2</v>
      </c>
      <c r="AJ44" s="3" t="e">
        <f t="shared" si="62"/>
        <v>#VALUE!</v>
      </c>
      <c r="AK44" s="3">
        <f t="shared" si="63"/>
        <v>-2</v>
      </c>
      <c r="AL44" s="3">
        <f t="shared" si="64"/>
        <v>-2.2999999999999998</v>
      </c>
      <c r="AM44" s="3">
        <f t="shared" si="65"/>
        <v>0</v>
      </c>
      <c r="AO44" s="3" t="e">
        <f t="shared" si="66"/>
        <v>#VALUE!</v>
      </c>
      <c r="AP44" s="3">
        <f t="shared" si="67"/>
        <v>-2</v>
      </c>
      <c r="AQ44" s="3">
        <f t="shared" si="68"/>
        <v>-2.2999999999999998</v>
      </c>
      <c r="AR44" s="3">
        <f t="shared" si="69"/>
        <v>0</v>
      </c>
      <c r="AT44" s="63" t="s">
        <v>36</v>
      </c>
      <c r="AU44" s="63" t="s">
        <v>36</v>
      </c>
      <c r="AV44" s="63" t="s">
        <v>36</v>
      </c>
      <c r="AW44" s="63"/>
      <c r="AY44" s="3" t="e">
        <f t="shared" si="70"/>
        <v>#VALUE!</v>
      </c>
      <c r="AZ44" s="3" t="str">
        <f t="shared" si="71"/>
        <v xml:space="preserve">-2
</v>
      </c>
      <c r="BA44" s="3" t="str">
        <f t="shared" si="72"/>
        <v xml:space="preserve">-2.3
</v>
      </c>
      <c r="BB44" s="3" t="str">
        <f t="shared" si="73"/>
        <v>0</v>
      </c>
      <c r="BC44" s="3" t="str">
        <f t="shared" si="74"/>
        <v/>
      </c>
      <c r="BD44" s="3" t="e">
        <f t="shared" si="75"/>
        <v>#VALUE!</v>
      </c>
      <c r="BE44" s="3" t="str">
        <f t="shared" si="76"/>
        <v xml:space="preserve">
-2
</v>
      </c>
      <c r="BF44" s="3" t="str">
        <f t="shared" si="77"/>
        <v xml:space="preserve">
-2.3
</v>
      </c>
      <c r="BG44" s="3" t="str">
        <f t="shared" si="78"/>
        <v>0</v>
      </c>
      <c r="BI44" s="3" t="e">
        <f t="shared" si="79"/>
        <v>#VALUE!</v>
      </c>
      <c r="BK44" s="3" t="e">
        <v>#VALUE!</v>
      </c>
    </row>
    <row r="45" spans="2:63" s="3" customFormat="1" ht="45.75" hidden="1" customHeight="1">
      <c r="B45" s="49"/>
      <c r="C45" s="50"/>
      <c r="D45" s="45"/>
      <c r="E45" s="45"/>
      <c r="F45" s="45"/>
      <c r="G45" s="50" t="s">
        <v>29</v>
      </c>
      <c r="H45" s="50"/>
      <c r="I45" s="72"/>
      <c r="J45" s="72"/>
      <c r="K45" s="71" t="s">
        <v>35</v>
      </c>
      <c r="L45" s="6"/>
      <c r="M45" s="104"/>
      <c r="N45" s="73"/>
      <c r="O45" s="110" t="str">
        <f t="shared" si="50"/>
        <v xml:space="preserve">61220.813
</v>
      </c>
      <c r="P45" s="108" t="str">
        <f t="shared" si="51"/>
        <v xml:space="preserve">1.5
</v>
      </c>
      <c r="Q45" s="108" t="str">
        <f t="shared" si="52"/>
        <v xml:space="preserve">
</v>
      </c>
      <c r="R45" s="109">
        <f t="shared" si="53"/>
        <v>0</v>
      </c>
      <c r="S45" s="73" t="str">
        <f t="shared" si="4"/>
        <v>61220.813
1.5
0</v>
      </c>
      <c r="T45" s="73"/>
      <c r="U45" s="3">
        <v>61220.813000000002</v>
      </c>
      <c r="V45" s="3">
        <v>1.5</v>
      </c>
      <c r="Y45" s="63" t="s">
        <v>43</v>
      </c>
      <c r="AT45" s="63" t="s">
        <v>36</v>
      </c>
      <c r="AU45" s="63" t="s">
        <v>36</v>
      </c>
      <c r="AV45" s="63" t="s">
        <v>36</v>
      </c>
      <c r="AW45" s="63" t="s">
        <v>36</v>
      </c>
    </row>
    <row r="46" spans="2:63" s="3" customFormat="1" ht="42.75" hidden="1" customHeight="1">
      <c r="B46" s="49"/>
      <c r="C46" s="50"/>
      <c r="D46" s="45"/>
      <c r="E46" s="45"/>
      <c r="F46" s="45"/>
      <c r="G46" s="50"/>
      <c r="H46" s="50"/>
      <c r="I46" s="72"/>
      <c r="J46" s="72"/>
      <c r="K46" s="69" t="s">
        <v>35</v>
      </c>
      <c r="L46" s="82"/>
      <c r="M46" s="104"/>
      <c r="N46" s="73"/>
      <c r="O46" s="110" t="str">
        <f t="shared" si="50"/>
        <v xml:space="preserve">60923.915.12.5
</v>
      </c>
      <c r="P46" s="108" t="str">
        <f t="shared" si="51"/>
        <v xml:space="preserve">
</v>
      </c>
      <c r="Q46" s="108" t="str">
        <f t="shared" si="52"/>
        <v xml:space="preserve">
</v>
      </c>
      <c r="R46" s="109">
        <f t="shared" si="53"/>
        <v>0</v>
      </c>
      <c r="S46" s="73" t="str">
        <f t="shared" si="4"/>
        <v>60923.915.12.5
0</v>
      </c>
      <c r="T46" s="73"/>
      <c r="U46" s="3" t="s">
        <v>39</v>
      </c>
      <c r="Y46" s="63" t="s">
        <v>43</v>
      </c>
      <c r="AT46" s="63" t="s">
        <v>36</v>
      </c>
      <c r="AU46" s="63" t="s">
        <v>36</v>
      </c>
      <c r="AV46" s="63" t="s">
        <v>36</v>
      </c>
      <c r="AW46" s="63" t="s">
        <v>36</v>
      </c>
    </row>
    <row r="47" spans="2:63" s="3" customFormat="1" ht="42.75" hidden="1" customHeight="1">
      <c r="B47" s="49"/>
      <c r="C47" s="50"/>
      <c r="D47" s="45"/>
      <c r="E47" s="45"/>
      <c r="F47" s="45"/>
      <c r="G47" s="50"/>
      <c r="H47" s="50"/>
      <c r="I47" s="72"/>
      <c r="J47" s="72"/>
      <c r="K47" s="71" t="s">
        <v>35</v>
      </c>
      <c r="L47" s="6"/>
      <c r="M47" s="104"/>
      <c r="N47" s="73"/>
      <c r="O47" s="110" t="str">
        <f t="shared" si="50"/>
        <v xml:space="preserve">604
</v>
      </c>
      <c r="P47" s="108" t="str">
        <f t="shared" si="51"/>
        <v xml:space="preserve">25.6
</v>
      </c>
      <c r="Q47" s="108" t="str">
        <f t="shared" si="52"/>
        <v xml:space="preserve">17.8
</v>
      </c>
      <c r="R47" s="109">
        <f t="shared" si="53"/>
        <v>2.2000000000000002</v>
      </c>
      <c r="S47" s="73" t="str">
        <f t="shared" si="4"/>
        <v>604
25.6
17.8
2.2</v>
      </c>
      <c r="T47" s="73"/>
      <c r="U47" s="3">
        <v>604</v>
      </c>
      <c r="V47" s="3">
        <v>25.6</v>
      </c>
      <c r="W47" s="3">
        <v>17.8</v>
      </c>
      <c r="X47" s="3">
        <v>2.2000000000000002</v>
      </c>
      <c r="Y47" s="63" t="s">
        <v>43</v>
      </c>
      <c r="AT47" s="63" t="s">
        <v>36</v>
      </c>
      <c r="AU47" s="63" t="s">
        <v>36</v>
      </c>
      <c r="AV47" s="63" t="s">
        <v>36</v>
      </c>
      <c r="AW47" s="63" t="s">
        <v>36</v>
      </c>
    </row>
    <row r="48" spans="2:63" s="3" customFormat="1" ht="39" hidden="1" customHeight="1">
      <c r="B48" s="49"/>
      <c r="C48" s="50"/>
      <c r="D48" s="45"/>
      <c r="E48" s="45"/>
      <c r="F48" s="45"/>
      <c r="G48" s="50"/>
      <c r="H48" s="50"/>
      <c r="I48" s="72"/>
      <c r="J48" s="62"/>
      <c r="K48" s="71" t="s">
        <v>35</v>
      </c>
      <c r="L48" s="6"/>
      <c r="M48" s="104"/>
      <c r="N48" s="73"/>
      <c r="O48" s="110"/>
      <c r="P48" s="108"/>
      <c r="Q48" s="108"/>
      <c r="R48" s="109"/>
      <c r="S48" s="73"/>
      <c r="T48" s="73"/>
      <c r="U48" s="3">
        <v>693</v>
      </c>
      <c r="V48" s="3">
        <v>25.9</v>
      </c>
      <c r="W48" s="3">
        <v>27.8</v>
      </c>
      <c r="X48" s="3">
        <v>2.5</v>
      </c>
      <c r="Y48" s="63" t="s">
        <v>43</v>
      </c>
      <c r="AT48" s="63" t="s">
        <v>36</v>
      </c>
      <c r="AU48" s="63" t="s">
        <v>36</v>
      </c>
      <c r="AV48" s="63" t="s">
        <v>36</v>
      </c>
      <c r="AW48" s="63" t="s">
        <v>36</v>
      </c>
    </row>
    <row r="49" spans="2:79" s="3" customFormat="1" ht="39.75" hidden="1" customHeight="1">
      <c r="B49" s="49"/>
      <c r="C49" s="50"/>
      <c r="D49" s="45"/>
      <c r="E49" s="45"/>
      <c r="F49" s="45"/>
      <c r="G49" s="50"/>
      <c r="H49" s="50"/>
      <c r="I49" s="72"/>
      <c r="J49" s="62"/>
      <c r="K49" s="71" t="s">
        <v>35</v>
      </c>
      <c r="L49" s="6"/>
      <c r="M49" s="104"/>
      <c r="N49" s="73"/>
      <c r="O49" s="110"/>
      <c r="P49" s="108"/>
      <c r="Q49" s="108"/>
      <c r="R49" s="109"/>
      <c r="S49" s="73"/>
      <c r="T49" s="73"/>
      <c r="AT49" s="63" t="s">
        <v>36</v>
      </c>
      <c r="AU49" s="63" t="s">
        <v>36</v>
      </c>
      <c r="AV49" s="63" t="s">
        <v>36</v>
      </c>
      <c r="AW49" s="63" t="s">
        <v>36</v>
      </c>
    </row>
    <row r="50" spans="2:79" s="3" customFormat="1" ht="39.75" hidden="1" customHeight="1" thickBot="1">
      <c r="B50" s="48"/>
      <c r="C50" s="33"/>
      <c r="D50" s="47"/>
      <c r="E50" s="47"/>
      <c r="F50" s="59"/>
      <c r="G50" s="74"/>
      <c r="H50" s="44"/>
      <c r="I50" s="75"/>
      <c r="J50" s="76"/>
      <c r="K50" s="77" t="s">
        <v>35</v>
      </c>
      <c r="L50" s="6"/>
      <c r="M50" s="104"/>
      <c r="N50" s="73"/>
      <c r="O50" s="110"/>
      <c r="P50" s="108"/>
      <c r="Q50" s="108"/>
      <c r="R50" s="109"/>
      <c r="S50" s="73"/>
      <c r="T50" s="73"/>
      <c r="AT50" s="63" t="s">
        <v>36</v>
      </c>
      <c r="AU50" s="63" t="s">
        <v>36</v>
      </c>
      <c r="AV50" s="63" t="s">
        <v>36</v>
      </c>
      <c r="AW50" s="63" t="s">
        <v>36</v>
      </c>
    </row>
    <row r="51" spans="2:79" s="3" customFormat="1" ht="36" hidden="1">
      <c r="B51" s="48" t="e">
        <f>#REF!</f>
        <v>#REF!</v>
      </c>
      <c r="C51" s="33" t="s">
        <v>37</v>
      </c>
      <c r="D51" s="47"/>
      <c r="E51" s="47"/>
      <c r="F51" s="59"/>
      <c r="G51" s="57"/>
      <c r="H51" s="42"/>
      <c r="I51" s="51"/>
      <c r="J51" s="86"/>
      <c r="M51" s="104"/>
      <c r="N51" s="73"/>
      <c r="O51" s="110"/>
      <c r="P51" s="108"/>
      <c r="Q51" s="108"/>
      <c r="R51" s="109"/>
      <c r="S51" s="73"/>
      <c r="T51" s="73"/>
      <c r="AT51" s="63" t="s">
        <v>36</v>
      </c>
      <c r="AU51" s="63" t="s">
        <v>36</v>
      </c>
      <c r="AV51" s="63" t="s">
        <v>36</v>
      </c>
      <c r="AW51" s="63" t="s">
        <v>36</v>
      </c>
    </row>
    <row r="52" spans="2:79" s="3" customFormat="1" ht="12" hidden="1">
      <c r="B52" s="28" t="e">
        <f>#REF!</f>
        <v>#REF!</v>
      </c>
      <c r="C52" s="50" t="e">
        <f>#REF!</f>
        <v>#REF!</v>
      </c>
      <c r="D52" s="45" t="e">
        <f>#REF!</f>
        <v>#REF!</v>
      </c>
      <c r="E52" s="45" t="e">
        <f>#REF!</f>
        <v>#REF!</v>
      </c>
      <c r="F52" s="55" t="e">
        <f>#REF!</f>
        <v>#REF!</v>
      </c>
      <c r="G52" s="57"/>
      <c r="H52" s="42"/>
      <c r="I52" s="51"/>
      <c r="J52" s="86"/>
      <c r="M52" s="104"/>
      <c r="N52" s="73"/>
      <c r="O52" s="110"/>
      <c r="P52" s="108"/>
      <c r="Q52" s="108"/>
      <c r="R52" s="109"/>
      <c r="S52" s="73"/>
      <c r="T52" s="73"/>
    </row>
    <row r="53" spans="2:79" s="3" customFormat="1" ht="12.75" hidden="1" thickBot="1">
      <c r="B53" s="29" t="e">
        <f>#REF!</f>
        <v>#REF!</v>
      </c>
      <c r="C53" s="34" t="e">
        <f>#REF!</f>
        <v>#REF!</v>
      </c>
      <c r="D53" s="46" t="e">
        <f>#REF!</f>
        <v>#REF!</v>
      </c>
      <c r="E53" s="46" t="e">
        <f>#REF!</f>
        <v>#REF!</v>
      </c>
      <c r="F53" s="56" t="e">
        <f>#REF!</f>
        <v>#REF!</v>
      </c>
      <c r="G53" s="58"/>
      <c r="H53" s="52"/>
      <c r="I53" s="53"/>
      <c r="J53" s="86"/>
      <c r="M53" s="104"/>
      <c r="N53" s="73"/>
      <c r="O53" s="110"/>
      <c r="P53" s="108"/>
      <c r="Q53" s="108"/>
      <c r="R53" s="109"/>
      <c r="S53" s="73"/>
      <c r="T53" s="73"/>
    </row>
    <row r="54" spans="2:79" s="3" customFormat="1" ht="31.5" hidden="1">
      <c r="B54" s="48" t="e">
        <f>B53+1</f>
        <v>#REF!</v>
      </c>
      <c r="C54" s="33" t="s">
        <v>14</v>
      </c>
      <c r="D54" s="47" t="s">
        <v>13</v>
      </c>
      <c r="E54" s="47" t="s">
        <v>18</v>
      </c>
      <c r="F54" s="47" t="s">
        <v>19</v>
      </c>
      <c r="G54" s="38"/>
      <c r="H54" s="44"/>
      <c r="I54" s="41"/>
      <c r="J54" s="86"/>
      <c r="M54" s="104"/>
      <c r="N54" s="73"/>
      <c r="O54" s="110"/>
      <c r="P54" s="108"/>
      <c r="Q54" s="108"/>
      <c r="R54" s="109"/>
      <c r="S54" s="73"/>
      <c r="T54" s="73"/>
    </row>
    <row r="55" spans="2:79" s="3" customFormat="1" ht="24.75" hidden="1" thickBot="1">
      <c r="B55" s="28" t="e">
        <f>B54+1</f>
        <v>#REF!</v>
      </c>
      <c r="C55" s="50" t="s">
        <v>15</v>
      </c>
      <c r="D55" s="45" t="s">
        <v>20</v>
      </c>
      <c r="E55" s="45" t="s">
        <v>21</v>
      </c>
      <c r="F55" s="45" t="s">
        <v>22</v>
      </c>
      <c r="G55" s="36"/>
      <c r="H55" s="42"/>
      <c r="I55" s="39"/>
      <c r="J55" s="86"/>
      <c r="M55" s="105"/>
      <c r="N55" s="73"/>
      <c r="O55" s="111"/>
      <c r="P55" s="112"/>
      <c r="Q55" s="112"/>
      <c r="R55" s="113"/>
      <c r="S55" s="73"/>
      <c r="T55" s="73"/>
    </row>
    <row r="56" spans="2:79" s="3" customFormat="1" ht="32.25" hidden="1" thickBot="1">
      <c r="B56" s="29" t="e">
        <f>B55+1</f>
        <v>#REF!</v>
      </c>
      <c r="C56" s="34" t="s">
        <v>16</v>
      </c>
      <c r="D56" s="46" t="s">
        <v>23</v>
      </c>
      <c r="E56" s="46" t="s">
        <v>24</v>
      </c>
      <c r="F56" s="46" t="s">
        <v>25</v>
      </c>
      <c r="G56" s="37" t="s">
        <v>17</v>
      </c>
      <c r="H56" s="43"/>
      <c r="I56" s="40"/>
      <c r="J56" s="86"/>
      <c r="N56" s="73"/>
      <c r="O56" s="73"/>
      <c r="P56" s="73"/>
      <c r="Q56" s="73"/>
      <c r="R56" s="73"/>
      <c r="S56" s="73"/>
      <c r="T56" s="73"/>
    </row>
    <row r="57" spans="2:79" s="3" customFormat="1">
      <c r="B57" s="4"/>
      <c r="C57" s="5"/>
      <c r="D57" s="6"/>
      <c r="E57" s="6"/>
      <c r="F57" s="6"/>
      <c r="G57" s="7"/>
      <c r="J57" s="86"/>
      <c r="N57" s="73"/>
      <c r="O57" s="73"/>
      <c r="P57" s="73"/>
      <c r="Q57" s="73"/>
      <c r="R57" s="73"/>
      <c r="S57" s="73"/>
      <c r="T57" s="73"/>
    </row>
    <row r="58" spans="2:79" s="3" customFormat="1" ht="15" hidden="1">
      <c r="B58" s="32"/>
      <c r="C58" s="5"/>
      <c r="D58" s="6"/>
      <c r="E58" s="6"/>
      <c r="F58" s="6"/>
      <c r="G58" s="7"/>
      <c r="J58" s="86"/>
      <c r="N58" s="73"/>
      <c r="O58" s="73"/>
      <c r="P58" s="73"/>
      <c r="Q58" s="73"/>
      <c r="R58" s="73"/>
      <c r="S58" s="73"/>
      <c r="T58" s="73"/>
    </row>
    <row r="59" spans="2:79" s="3" customFormat="1" ht="15" hidden="1">
      <c r="B59" s="32"/>
      <c r="C59" s="5"/>
      <c r="D59" s="6"/>
      <c r="E59" s="6"/>
      <c r="F59" s="6"/>
      <c r="G59" s="7"/>
      <c r="J59" s="86"/>
      <c r="N59" s="73"/>
      <c r="O59" s="73"/>
      <c r="P59" s="73"/>
      <c r="Q59" s="73"/>
      <c r="R59" s="73"/>
      <c r="S59" s="73"/>
      <c r="T59" s="73"/>
    </row>
    <row r="60" spans="2:79" s="3" customFormat="1" ht="15" hidden="1">
      <c r="B60" s="32"/>
      <c r="C60" s="5"/>
      <c r="D60" s="6"/>
      <c r="E60" s="6"/>
      <c r="F60" s="126"/>
      <c r="G60" s="126"/>
      <c r="H60" s="126"/>
      <c r="I60" s="126"/>
      <c r="J60" s="86"/>
      <c r="N60" s="73"/>
      <c r="O60" s="73"/>
      <c r="P60" s="73"/>
      <c r="Q60" s="73"/>
      <c r="R60" s="73"/>
      <c r="S60" s="73"/>
      <c r="T60" s="73"/>
      <c r="BL60" s="9"/>
      <c r="BM60" s="9"/>
    </row>
    <row r="61" spans="2:79" s="3" customFormat="1" hidden="1">
      <c r="B61" s="12"/>
      <c r="C61" s="5"/>
      <c r="D61" s="6"/>
      <c r="E61" s="6"/>
      <c r="F61" s="126"/>
      <c r="G61" s="126"/>
      <c r="H61" s="126"/>
      <c r="I61" s="126"/>
      <c r="J61" s="86"/>
      <c r="M61" s="9"/>
      <c r="N61" s="97"/>
      <c r="O61" s="97"/>
      <c r="P61" s="97"/>
      <c r="Q61" s="97"/>
      <c r="R61" s="97"/>
      <c r="S61" s="97"/>
      <c r="T61" s="97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</row>
    <row r="62" spans="2:79" s="3" customFormat="1" hidden="1">
      <c r="B62" s="8"/>
      <c r="C62" s="8"/>
      <c r="D62" s="8"/>
      <c r="E62" s="8"/>
      <c r="F62" s="22"/>
      <c r="G62" s="22"/>
      <c r="H62" s="22"/>
      <c r="I62" s="22"/>
      <c r="J62" s="86"/>
      <c r="M62" s="14"/>
      <c r="N62" s="98"/>
      <c r="O62" s="98"/>
      <c r="P62" s="98"/>
      <c r="Q62" s="98"/>
      <c r="R62" s="98"/>
      <c r="S62" s="98"/>
      <c r="T62" s="98"/>
      <c r="U62" s="14"/>
      <c r="V62" s="14"/>
      <c r="W62" s="14"/>
      <c r="X62" s="14"/>
      <c r="Y62" s="14"/>
      <c r="Z62" s="14"/>
      <c r="AA62" s="14"/>
      <c r="AB62" s="14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</row>
    <row r="63" spans="2:79" s="3" customFormat="1" hidden="1">
      <c r="B63" s="8"/>
      <c r="C63" s="8"/>
      <c r="D63" s="8"/>
      <c r="E63" s="8"/>
      <c r="F63" s="23"/>
      <c r="G63" s="23"/>
      <c r="H63" s="23"/>
      <c r="I63" s="23"/>
      <c r="J63" s="86"/>
      <c r="M63" s="13"/>
      <c r="N63" s="99"/>
      <c r="O63" s="99"/>
      <c r="P63" s="99"/>
      <c r="Q63" s="99"/>
      <c r="R63" s="99"/>
      <c r="S63" s="99"/>
      <c r="T63" s="99"/>
      <c r="U63" s="13"/>
      <c r="V63" s="13"/>
      <c r="W63" s="13"/>
      <c r="X63" s="13"/>
      <c r="Y63" s="13"/>
      <c r="Z63" s="13"/>
      <c r="AA63" s="13"/>
      <c r="AB63" s="15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</row>
    <row r="64" spans="2:79" s="3" customFormat="1" hidden="1">
      <c r="B64" s="35"/>
      <c r="C64" s="35"/>
      <c r="D64" s="35"/>
      <c r="E64" s="35"/>
      <c r="F64" s="126"/>
      <c r="G64" s="126"/>
      <c r="H64" s="126"/>
      <c r="I64" s="126"/>
      <c r="J64" s="86"/>
      <c r="M64" s="13"/>
      <c r="N64" s="99"/>
      <c r="O64" s="99"/>
      <c r="P64" s="99"/>
      <c r="Q64" s="99"/>
      <c r="R64" s="99"/>
      <c r="S64" s="99"/>
      <c r="T64" s="99"/>
      <c r="U64" s="13"/>
      <c r="V64" s="13"/>
      <c r="W64" s="15"/>
      <c r="X64" s="13"/>
      <c r="Y64" s="16"/>
      <c r="Z64" s="16"/>
      <c r="AA64" s="13"/>
      <c r="AB64" s="15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</row>
    <row r="65" spans="2:79" s="3" customFormat="1" hidden="1">
      <c r="B65" s="8" t="s">
        <v>3</v>
      </c>
      <c r="C65" s="8"/>
      <c r="D65" s="8"/>
      <c r="E65" s="8"/>
      <c r="F65" s="126"/>
      <c r="G65" s="126"/>
      <c r="H65" s="126"/>
      <c r="I65" s="126"/>
      <c r="J65" s="86"/>
      <c r="M65" s="17"/>
      <c r="N65" s="100"/>
      <c r="O65" s="100"/>
      <c r="P65" s="100"/>
      <c r="Q65" s="100"/>
      <c r="R65" s="100"/>
      <c r="S65" s="100"/>
      <c r="T65" s="100"/>
      <c r="U65" s="17"/>
      <c r="V65" s="17"/>
      <c r="W65" s="17"/>
      <c r="X65" s="17"/>
      <c r="Y65" s="17"/>
      <c r="Z65" s="17"/>
      <c r="AA65" s="17"/>
      <c r="AB65" s="17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</row>
    <row r="66" spans="2:79" s="9" customFormat="1" hidden="1">
      <c r="C66" s="10"/>
      <c r="D66" s="10"/>
      <c r="E66" s="10"/>
      <c r="F66" s="10"/>
      <c r="G66" s="10"/>
      <c r="H66" s="10"/>
      <c r="I66" s="10"/>
      <c r="J66" s="87"/>
      <c r="M66" s="14"/>
      <c r="N66" s="98"/>
      <c r="O66" s="98"/>
      <c r="P66" s="98"/>
      <c r="Q66" s="98"/>
      <c r="R66" s="98"/>
      <c r="S66" s="98"/>
      <c r="T66" s="98"/>
      <c r="U66" s="14"/>
      <c r="V66" s="14"/>
      <c r="W66" s="14"/>
      <c r="X66" s="14"/>
      <c r="Y66" s="14"/>
      <c r="Z66" s="14"/>
      <c r="AA66" s="14"/>
      <c r="AB66" s="14"/>
    </row>
    <row r="67" spans="2:79" s="9" customFormat="1" hidden="1">
      <c r="C67" s="10"/>
      <c r="D67" s="10"/>
      <c r="E67" s="10"/>
      <c r="F67" s="10"/>
      <c r="G67" s="10"/>
      <c r="H67" s="10"/>
      <c r="I67" s="10"/>
      <c r="J67" s="88"/>
      <c r="K67" s="14"/>
      <c r="L67" s="14"/>
      <c r="M67" s="13"/>
      <c r="N67" s="99"/>
      <c r="O67" s="99"/>
      <c r="P67" s="99"/>
      <c r="Q67" s="99"/>
      <c r="R67" s="99"/>
      <c r="S67" s="99"/>
      <c r="T67" s="99"/>
      <c r="U67" s="13"/>
      <c r="V67" s="13"/>
      <c r="W67" s="13"/>
      <c r="X67" s="13"/>
      <c r="Y67" s="18"/>
      <c r="Z67" s="18"/>
      <c r="AA67" s="13"/>
      <c r="AB67" s="15"/>
      <c r="BL67"/>
      <c r="BM67"/>
    </row>
    <row r="68" spans="2:79" s="9" customFormat="1" hidden="1">
      <c r="C68" s="10"/>
      <c r="D68" s="10"/>
      <c r="E68" s="10"/>
      <c r="F68" s="10"/>
      <c r="G68" s="10"/>
      <c r="H68" s="10"/>
      <c r="I68" s="10"/>
      <c r="J68" s="89"/>
      <c r="K68" s="15"/>
      <c r="L68" s="15"/>
      <c r="M68" s="13"/>
      <c r="N68" s="99"/>
      <c r="O68" s="99"/>
      <c r="P68" s="99"/>
      <c r="Q68" s="99"/>
      <c r="R68" s="99"/>
      <c r="S68" s="99"/>
      <c r="T68" s="99"/>
      <c r="U68" s="13"/>
      <c r="V68" s="13"/>
      <c r="W68" s="15"/>
      <c r="X68" s="13"/>
      <c r="Y68" s="16"/>
      <c r="Z68" s="16"/>
      <c r="AA68" s="13"/>
      <c r="AB68" s="15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</row>
    <row r="69" spans="2:79" s="9" customFormat="1" hidden="1">
      <c r="C69" s="10"/>
      <c r="D69" s="10"/>
      <c r="E69" s="10"/>
      <c r="F69" s="10"/>
      <c r="G69" s="10"/>
      <c r="H69" s="10"/>
      <c r="I69" s="10"/>
      <c r="J69" s="89"/>
      <c r="K69" s="13"/>
      <c r="L69" s="13"/>
      <c r="M69"/>
      <c r="N69" s="93"/>
      <c r="O69" s="93"/>
      <c r="P69" s="93"/>
      <c r="Q69" s="93"/>
      <c r="R69" s="93"/>
      <c r="S69" s="93"/>
      <c r="T69" s="93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</row>
    <row r="70" spans="2:79" s="9" customFormat="1">
      <c r="B70" s="61" t="s">
        <v>31</v>
      </c>
      <c r="C70" s="10"/>
      <c r="D70" s="10"/>
      <c r="E70" s="10"/>
      <c r="F70" s="10"/>
      <c r="G70" s="10"/>
      <c r="H70" s="10"/>
      <c r="I70" s="10"/>
      <c r="J70" s="90"/>
      <c r="K70" s="17"/>
      <c r="L70" s="17"/>
      <c r="M70"/>
      <c r="N70" s="93"/>
      <c r="O70" s="93"/>
      <c r="P70" s="93"/>
      <c r="Q70" s="93"/>
      <c r="R70" s="93"/>
      <c r="S70" s="93"/>
      <c r="T70" s="93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</row>
    <row r="71" spans="2:79" s="9" customFormat="1">
      <c r="B71" s="61" t="s">
        <v>32</v>
      </c>
      <c r="C71" s="10"/>
      <c r="D71" s="10"/>
      <c r="E71" s="10"/>
      <c r="F71" s="10"/>
      <c r="G71" s="10"/>
      <c r="H71" s="10"/>
      <c r="I71" s="10"/>
      <c r="J71" s="88"/>
      <c r="K71" s="14"/>
      <c r="L71" s="14"/>
      <c r="M71"/>
      <c r="N71" s="93"/>
      <c r="O71" s="93"/>
      <c r="P71" s="93"/>
      <c r="Q71" s="93"/>
      <c r="R71" s="93"/>
      <c r="S71" s="93"/>
      <c r="T71" s="93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</row>
    <row r="72" spans="2:79" s="9" customFormat="1">
      <c r="B72" s="115"/>
      <c r="C72" s="115"/>
      <c r="D72" s="115"/>
      <c r="E72" s="115"/>
      <c r="F72" s="115"/>
      <c r="G72" s="115"/>
      <c r="H72" s="115"/>
      <c r="I72" s="115"/>
      <c r="J72" s="115"/>
      <c r="K72" s="15"/>
      <c r="L72" s="15"/>
      <c r="M72"/>
      <c r="N72" s="93"/>
      <c r="O72" s="93"/>
      <c r="P72" s="93"/>
      <c r="Q72" s="93"/>
      <c r="R72" s="93"/>
      <c r="S72" s="93"/>
      <c r="T72" s="93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</row>
    <row r="73" spans="2:79">
      <c r="B73" s="115"/>
      <c r="C73" s="115"/>
      <c r="D73" s="115"/>
      <c r="E73" s="115"/>
      <c r="F73" s="115"/>
      <c r="G73" s="115"/>
      <c r="H73" s="115"/>
      <c r="I73" s="115"/>
      <c r="J73" s="115"/>
      <c r="K73" s="13"/>
      <c r="L73" s="13"/>
    </row>
    <row r="74" spans="2:79" ht="18.75">
      <c r="B74" s="115"/>
      <c r="C74" s="138"/>
      <c r="D74" s="138"/>
      <c r="E74" s="138"/>
      <c r="F74" s="138"/>
      <c r="G74" s="138"/>
      <c r="H74" s="138"/>
      <c r="I74" s="138"/>
      <c r="J74" s="115"/>
    </row>
    <row r="75" spans="2:79">
      <c r="B75" s="115"/>
      <c r="C75" s="115"/>
      <c r="D75" s="115"/>
      <c r="E75" s="115"/>
      <c r="F75" s="115"/>
      <c r="G75" s="115"/>
      <c r="H75" s="115"/>
      <c r="I75" s="115"/>
      <c r="J75" s="115"/>
    </row>
    <row r="76" spans="2:79">
      <c r="B76" s="115"/>
      <c r="C76" s="115"/>
      <c r="D76" s="115"/>
      <c r="E76" s="115"/>
      <c r="F76" s="115"/>
      <c r="G76" s="115"/>
      <c r="H76" s="115"/>
      <c r="I76" s="115"/>
      <c r="J76" s="115"/>
    </row>
    <row r="77" spans="2:79">
      <c r="B77" s="115"/>
      <c r="C77" s="115"/>
      <c r="D77" s="115"/>
      <c r="E77" s="115"/>
      <c r="F77" s="115"/>
      <c r="G77" s="115"/>
      <c r="H77" s="115"/>
      <c r="I77" s="115"/>
      <c r="J77" s="115"/>
    </row>
    <row r="78" spans="2:79">
      <c r="B78" s="115"/>
      <c r="C78" s="115"/>
      <c r="D78" s="115"/>
      <c r="E78" s="115"/>
      <c r="F78" s="115"/>
      <c r="G78" s="115"/>
      <c r="H78" s="115"/>
      <c r="I78" s="115"/>
      <c r="J78" s="115"/>
    </row>
    <row r="79" spans="2:79">
      <c r="B79" s="115"/>
      <c r="C79" s="115"/>
      <c r="D79" s="115"/>
      <c r="E79" s="115"/>
      <c r="F79" s="115"/>
      <c r="G79" s="115"/>
      <c r="H79" s="115"/>
      <c r="I79" s="115"/>
      <c r="J79" s="115"/>
    </row>
    <row r="80" spans="2:79">
      <c r="B80" s="115"/>
      <c r="C80" s="115"/>
      <c r="D80" s="115"/>
      <c r="E80" s="115"/>
      <c r="F80" s="115"/>
      <c r="G80" s="115"/>
      <c r="H80" s="115"/>
      <c r="I80" s="115"/>
      <c r="J80" s="115"/>
    </row>
    <row r="81" spans="2:10">
      <c r="B81" s="115"/>
      <c r="C81" s="115"/>
      <c r="D81" s="115"/>
      <c r="E81" s="115"/>
      <c r="F81" s="115"/>
      <c r="G81" s="115"/>
      <c r="H81" s="115"/>
      <c r="I81" s="115"/>
      <c r="J81" s="115"/>
    </row>
    <row r="82" spans="2:10">
      <c r="B82" s="115"/>
      <c r="C82" s="115"/>
      <c r="D82" s="115"/>
      <c r="E82" s="115"/>
      <c r="F82" s="115"/>
      <c r="G82" s="115"/>
      <c r="H82" s="115"/>
      <c r="I82" s="115"/>
      <c r="J82" s="115"/>
    </row>
    <row r="83" spans="2:10">
      <c r="B83" s="115"/>
      <c r="C83" s="115"/>
      <c r="D83" s="115"/>
      <c r="E83" s="115"/>
      <c r="F83" s="115"/>
      <c r="G83" s="115"/>
      <c r="H83" s="115"/>
      <c r="I83" s="115"/>
      <c r="J83" s="115"/>
    </row>
    <row r="84" spans="2:10">
      <c r="B84" s="115"/>
      <c r="C84" s="115"/>
      <c r="D84" s="115"/>
      <c r="E84" s="115"/>
      <c r="F84" s="115"/>
      <c r="G84" s="115"/>
      <c r="H84" s="115"/>
      <c r="I84" s="115"/>
      <c r="J84" s="115"/>
    </row>
    <row r="85" spans="2:10">
      <c r="B85" s="115"/>
      <c r="C85" s="115"/>
      <c r="D85" s="115"/>
      <c r="E85" s="115"/>
      <c r="F85" s="115"/>
      <c r="G85" s="115"/>
      <c r="H85" s="115"/>
      <c r="I85" s="115"/>
      <c r="J85" s="115"/>
    </row>
    <row r="86" spans="2:10">
      <c r="B86" s="115"/>
      <c r="C86" s="115"/>
      <c r="D86" s="115"/>
      <c r="E86" s="115"/>
      <c r="F86" s="115"/>
      <c r="G86" s="115"/>
      <c r="H86" s="115"/>
      <c r="I86" s="115"/>
      <c r="J86" s="115"/>
    </row>
    <row r="87" spans="2:10">
      <c r="B87" s="115"/>
      <c r="C87" s="115"/>
      <c r="D87" s="115"/>
      <c r="E87" s="115"/>
      <c r="F87" s="115"/>
      <c r="G87" s="115"/>
      <c r="H87" s="115"/>
      <c r="I87" s="115"/>
      <c r="J87" s="115"/>
    </row>
    <row r="88" spans="2:10">
      <c r="B88" s="115"/>
      <c r="C88" s="115"/>
      <c r="D88" s="115"/>
      <c r="E88" s="115"/>
      <c r="F88" s="115"/>
      <c r="G88" s="115"/>
      <c r="H88" s="115"/>
      <c r="I88" s="115"/>
      <c r="J88" s="115"/>
    </row>
    <row r="89" spans="2:10">
      <c r="B89" s="115"/>
      <c r="C89" s="115"/>
      <c r="D89" s="115"/>
      <c r="E89" s="115"/>
      <c r="F89" s="115"/>
      <c r="G89" s="115"/>
      <c r="H89" s="115"/>
      <c r="I89" s="115"/>
      <c r="J89" s="115"/>
    </row>
    <row r="90" spans="2:10">
      <c r="B90" s="115"/>
      <c r="C90" s="115"/>
      <c r="D90" s="115"/>
      <c r="E90" s="115"/>
      <c r="F90" s="115"/>
      <c r="G90" s="115"/>
      <c r="H90" s="115"/>
      <c r="I90" s="115"/>
      <c r="J90" s="115"/>
    </row>
    <row r="91" spans="2:10">
      <c r="B91" s="115"/>
      <c r="C91" s="115"/>
      <c r="D91" s="115"/>
      <c r="E91" s="115"/>
      <c r="F91" s="115"/>
      <c r="G91" s="115"/>
      <c r="H91" s="115"/>
      <c r="I91" s="115"/>
      <c r="J91" s="115"/>
    </row>
    <row r="92" spans="2:10">
      <c r="B92" s="115"/>
      <c r="C92" s="115"/>
      <c r="D92" s="115"/>
      <c r="E92" s="115"/>
      <c r="F92" s="115"/>
      <c r="G92" s="115"/>
      <c r="H92" s="115"/>
      <c r="I92" s="115"/>
      <c r="J92" s="115"/>
    </row>
    <row r="93" spans="2:10">
      <c r="B93" s="115"/>
      <c r="C93" s="115"/>
      <c r="D93" s="115"/>
      <c r="E93" s="115"/>
      <c r="F93" s="115"/>
      <c r="G93" s="115"/>
      <c r="H93" s="115"/>
      <c r="I93" s="115"/>
      <c r="J93" s="115"/>
    </row>
    <row r="94" spans="2:10">
      <c r="B94" s="115"/>
      <c r="C94" s="115"/>
      <c r="D94" s="115"/>
      <c r="E94" s="115"/>
      <c r="F94" s="115"/>
      <c r="G94" s="115"/>
      <c r="H94" s="115"/>
      <c r="I94" s="115"/>
      <c r="J94" s="115"/>
    </row>
    <row r="95" spans="2:10">
      <c r="B95" s="115"/>
      <c r="C95" s="115"/>
      <c r="D95" s="115"/>
      <c r="E95" s="115"/>
      <c r="F95" s="115"/>
      <c r="G95" s="115"/>
      <c r="H95" s="115"/>
      <c r="I95" s="115"/>
      <c r="J95" s="115"/>
    </row>
    <row r="96" spans="2:10">
      <c r="B96" s="115"/>
      <c r="C96" s="115"/>
      <c r="D96" s="115"/>
      <c r="E96" s="115"/>
      <c r="F96" s="115"/>
      <c r="G96" s="115"/>
      <c r="H96" s="115"/>
      <c r="I96" s="115"/>
      <c r="J96" s="115"/>
    </row>
    <row r="97" spans="2:10">
      <c r="B97" s="115"/>
      <c r="C97" s="115"/>
      <c r="D97" s="115"/>
      <c r="E97" s="115"/>
      <c r="F97" s="115"/>
      <c r="G97" s="115"/>
      <c r="H97" s="115"/>
      <c r="I97" s="115"/>
      <c r="J97" s="115"/>
    </row>
    <row r="98" spans="2:10">
      <c r="B98" s="115"/>
      <c r="C98" s="115"/>
      <c r="D98" s="115"/>
      <c r="E98" s="115"/>
      <c r="F98" s="115"/>
      <c r="G98" s="115"/>
      <c r="H98" s="115"/>
      <c r="I98" s="115"/>
      <c r="J98" s="115"/>
    </row>
    <row r="99" spans="2:10">
      <c r="B99" s="115"/>
      <c r="C99" s="115"/>
      <c r="D99" s="115"/>
      <c r="E99" s="115"/>
      <c r="F99" s="115"/>
      <c r="G99" s="115"/>
      <c r="H99" s="115"/>
      <c r="I99" s="115"/>
      <c r="J99" s="115"/>
    </row>
    <row r="100" spans="2:10">
      <c r="B100" s="115"/>
      <c r="C100" s="115"/>
      <c r="D100" s="115"/>
      <c r="E100" s="115"/>
      <c r="F100" s="115"/>
      <c r="G100" s="115"/>
      <c r="H100" s="115"/>
      <c r="I100" s="115"/>
      <c r="J100" s="115"/>
    </row>
    <row r="101" spans="2:10">
      <c r="B101" s="115"/>
      <c r="C101" s="115"/>
      <c r="D101" s="115"/>
      <c r="E101" s="115"/>
      <c r="F101" s="115"/>
      <c r="G101" s="115"/>
      <c r="H101" s="115"/>
      <c r="I101" s="115"/>
      <c r="J101" s="115"/>
    </row>
    <row r="102" spans="2:10">
      <c r="B102" s="115"/>
      <c r="C102" s="115"/>
      <c r="D102" s="115"/>
      <c r="E102" s="115"/>
      <c r="F102" s="115"/>
      <c r="G102" s="115"/>
      <c r="H102" s="115"/>
      <c r="I102" s="115"/>
      <c r="J102" s="115"/>
    </row>
    <row r="103" spans="2:10">
      <c r="B103" s="115"/>
      <c r="C103" s="115"/>
      <c r="D103" s="115"/>
      <c r="E103" s="115"/>
      <c r="F103" s="115"/>
      <c r="G103" s="115"/>
      <c r="H103" s="115"/>
      <c r="I103" s="115"/>
      <c r="J103" s="115"/>
    </row>
    <row r="362" spans="2:79">
      <c r="BL362" s="10"/>
      <c r="BM362" s="10"/>
    </row>
    <row r="363" spans="2:79"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N363" s="10"/>
      <c r="BO363" s="10"/>
      <c r="BP363" s="10"/>
      <c r="BQ363" s="10"/>
      <c r="BR363" s="10"/>
    </row>
    <row r="366" spans="2:79">
      <c r="BS366" s="10"/>
      <c r="BT366" s="10"/>
      <c r="BU366" s="10"/>
      <c r="BV366" s="10"/>
      <c r="BW366" s="10"/>
      <c r="BX366" s="10"/>
      <c r="BY366" s="10"/>
      <c r="BZ366" s="10"/>
      <c r="CA366" s="10"/>
    </row>
    <row r="368" spans="2:79" s="10" customFormat="1">
      <c r="B368" s="9"/>
      <c r="G368" s="10">
        <v>1</v>
      </c>
      <c r="J368" s="54"/>
      <c r="K368"/>
      <c r="L368"/>
      <c r="M368"/>
      <c r="N368" s="93"/>
      <c r="O368" s="93"/>
      <c r="P368" s="93"/>
      <c r="Q368" s="93"/>
      <c r="R368" s="93"/>
      <c r="S368" s="93"/>
      <c r="T368" s="93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</row>
  </sheetData>
  <mergeCells count="15">
    <mergeCell ref="C74:I74"/>
    <mergeCell ref="B12:B13"/>
    <mergeCell ref="F60:I61"/>
    <mergeCell ref="F64:I65"/>
    <mergeCell ref="I12:K12"/>
    <mergeCell ref="C12:C13"/>
    <mergeCell ref="D12:D13"/>
    <mergeCell ref="E12:E13"/>
    <mergeCell ref="F12:F13"/>
    <mergeCell ref="B1:I1"/>
    <mergeCell ref="F7:I7"/>
    <mergeCell ref="F8:I8"/>
    <mergeCell ref="F9:I10"/>
    <mergeCell ref="B11:F11"/>
    <mergeCell ref="F2:K2"/>
  </mergeCells>
  <phoneticPr fontId="3"/>
  <conditionalFormatting sqref="C36:F37 C43:F49 C42 C39:F41 C38 E38:F38 B50:F53 B19:C19 B20:B49 C35 C20:F34 B14:F18">
    <cfRule type="cellIs" dxfId="0" priority="4" operator="between">
      <formula>0</formula>
      <formula>0</formula>
    </cfRule>
  </conditionalFormatting>
  <pageMargins left="0.25" right="0.25" top="0.75" bottom="0.75" header="0.3" footer="0.3"/>
  <pageSetup paperSize="9" scale="7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7アレ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Hachijo</dc:creator>
  <cp:lastModifiedBy>八丈町役場</cp:lastModifiedBy>
  <cp:lastPrinted>2021-06-25T02:35:09Z</cp:lastPrinted>
  <dcterms:created xsi:type="dcterms:W3CDTF">2015-09-30T07:25:33Z</dcterms:created>
  <dcterms:modified xsi:type="dcterms:W3CDTF">2021-06-29T04:02:58Z</dcterms:modified>
</cp:coreProperties>
</file>